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НОВЫЙ УСТАВ СНТ\"/>
    </mc:Choice>
  </mc:AlternateContent>
  <bookViews>
    <workbookView xWindow="0" yWindow="0" windowWidth="20490" windowHeight="9045"/>
  </bookViews>
  <sheets>
    <sheet name="СМЕТА" sheetId="6" r:id="rId1"/>
    <sheet name="ОБОСНОВАНИЕ " sheetId="5" r:id="rId2"/>
  </sheets>
  <definedNames>
    <definedName name="_xlnm.Print_Titles" localSheetId="1">'ОБОСНОВАНИЕ '!$4:$4</definedName>
    <definedName name="_xlnm.Print_Area" localSheetId="1">'ОБОСНОВАНИЕ '!$A$3:$E$62</definedName>
    <definedName name="_xlnm.Print_Area" localSheetId="0">СМЕТА!$A$1:$D$34</definedName>
  </definedNames>
  <calcPr calcId="152511"/>
</workbook>
</file>

<file path=xl/calcChain.xml><?xml version="1.0" encoding="utf-8"?>
<calcChain xmlns="http://schemas.openxmlformats.org/spreadsheetml/2006/main">
  <c r="E54" i="5" l="1"/>
  <c r="E62" i="5" s="1"/>
  <c r="E26" i="5"/>
  <c r="C62" i="5"/>
  <c r="D28" i="6"/>
  <c r="C28" i="6"/>
  <c r="D34" i="6"/>
  <c r="C34" i="6"/>
  <c r="C26" i="5"/>
  <c r="C54" i="5"/>
  <c r="C15" i="6"/>
  <c r="D35" i="6" l="1"/>
  <c r="C35" i="6"/>
  <c r="E60" i="5"/>
  <c r="E14" i="5"/>
  <c r="C7" i="5"/>
  <c r="C14" i="5"/>
  <c r="C20" i="5"/>
  <c r="E7" i="5"/>
  <c r="D13" i="6"/>
  <c r="D12" i="6"/>
  <c r="D10" i="6"/>
  <c r="D9" i="6"/>
  <c r="D8" i="6"/>
  <c r="D7" i="6"/>
  <c r="D6" i="6"/>
  <c r="D5" i="6" l="1"/>
  <c r="D15" i="6" s="1"/>
  <c r="C60" i="5" l="1"/>
  <c r="C36" i="5"/>
  <c r="C40" i="5"/>
  <c r="C44" i="5"/>
</calcChain>
</file>

<file path=xl/sharedStrings.xml><?xml version="1.0" encoding="utf-8"?>
<sst xmlns="http://schemas.openxmlformats.org/spreadsheetml/2006/main" count="209" uniqueCount="148">
  <si>
    <t>4</t>
  </si>
  <si>
    <t>5</t>
  </si>
  <si>
    <t>Транспортный налог</t>
  </si>
  <si>
    <t>май</t>
  </si>
  <si>
    <t>№п\п</t>
  </si>
  <si>
    <t>апрель-май</t>
  </si>
  <si>
    <t>Запуск системы водоснабжения (ревизия насосов, запорной арматуры, текущий ремонт)</t>
  </si>
  <si>
    <t>Приобретение запчастей для насосных и водопровода, текущий ремонт</t>
  </si>
  <si>
    <t>Ремонтные работы с использованием электроинструмента</t>
  </si>
  <si>
    <t xml:space="preserve">Освещение сторожевых будок, здания правления, гаража и пр. </t>
  </si>
  <si>
    <t>Техническое обслуживание электрического хозяйства (приборы учета,эл. щиты и сети). Проверка заземления и изоляция электрооборудования.</t>
  </si>
  <si>
    <t xml:space="preserve">Установка водомеров (4 шт.) </t>
  </si>
  <si>
    <t>Погрузка мусора и вывоз на полигон ТКО</t>
  </si>
  <si>
    <t>Оплата услуг складирования и переработки ТКО</t>
  </si>
  <si>
    <t>Уборка снега, спил деревьев, выкашивание травы на улицах</t>
  </si>
  <si>
    <t>Вывоз мусора, благоустройство территории СНТ, всего</t>
  </si>
  <si>
    <t>Снабжение электроэнергией общего имущества СНТ, всего</t>
  </si>
  <si>
    <t>Водоснабжение, всего</t>
  </si>
  <si>
    <t>Содержание и текущий ремонт общего имущества</t>
  </si>
  <si>
    <t>Приобретение ГСМ для автотранспорта</t>
  </si>
  <si>
    <t xml:space="preserve">Ремонт садовых электрических сетей </t>
  </si>
  <si>
    <t>Ремонт крыши здания правления</t>
  </si>
  <si>
    <t>Ремонт площадок для сбора мусора, ремонт ограждения территории</t>
  </si>
  <si>
    <t>Приобретение дров и угля для отопления сторожевых постов и правления</t>
  </si>
  <si>
    <t>Техобслуживание и содержание  инструмента (бензопила, косилка и пр.)</t>
  </si>
  <si>
    <t>Страхование грузового автотранспорта, приобретение запчастей и ремонт</t>
  </si>
  <si>
    <t>Заработная плата сотрудников сторожевой  службы с учетом взносов в фонды (2884,7 *1,202)</t>
  </si>
  <si>
    <t>Тревожная сигнализация на сторожевых постах и здании правления</t>
  </si>
  <si>
    <t>Налоги на общее имущество СНТ</t>
  </si>
  <si>
    <t xml:space="preserve">Земельный налог </t>
  </si>
  <si>
    <t xml:space="preserve">Водный налог </t>
  </si>
  <si>
    <t>Административно-управленческие расходы и прочие мероприятия</t>
  </si>
  <si>
    <t>Расчетно-кассовое обслуживание и пр.банковские услуги</t>
  </si>
  <si>
    <t>Передача отчетности в ИФНС и ПФР в электронном виде</t>
  </si>
  <si>
    <t>Поддержка работоспособности официального сайта (хостинг, лицензия и пр.)</t>
  </si>
  <si>
    <t>Канцелярские расходы, услуги стационарной и мобильной связи, почтовые расходы</t>
  </si>
  <si>
    <t>Юридические услуги и госпошлина по взысканию задолженности по взносам</t>
  </si>
  <si>
    <t xml:space="preserve">Садовый праздник - выставка " День железнодорожника" </t>
  </si>
  <si>
    <t xml:space="preserve">Прочие расходы </t>
  </si>
  <si>
    <t>ЦЕЛЕВЫЕ РАСХОДЫ</t>
  </si>
  <si>
    <t>членов СНТ «Железнодорожник» 31 марта  2019 года</t>
  </si>
  <si>
    <t>ТЕКУЩИЕ РАСХОДЫ</t>
  </si>
  <si>
    <t>РАСХОДЫ</t>
  </si>
  <si>
    <t xml:space="preserve">Сроки </t>
  </si>
  <si>
    <t>I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</si>
  <si>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</si>
  <si>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</si>
  <si>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</si>
  <si>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</si>
  <si>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</si>
  <si>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</si>
  <si>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</si>
  <si>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</si>
  <si>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</si>
  <si>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</si>
  <si>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</si>
  <si>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</si>
  <si>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</si>
  <si>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</si>
  <si>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</si>
  <si>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</si>
  <si>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</si>
  <si>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</si>
  <si>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</si>
  <si>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</si>
  <si>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</si>
  <si>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</si>
  <si>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</si>
  <si>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</si>
  <si>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</si>
  <si>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7.1</t>
  </si>
  <si>
    <t>7.2</t>
  </si>
  <si>
    <t>7.3</t>
  </si>
  <si>
    <t>II</t>
  </si>
  <si>
    <t>Приобретение и монтаж светильников для уличного освещения 20 шт.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</si>
  <si>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</si>
  <si>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</si>
  <si>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</si>
  <si>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</si>
  <si>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</si>
  <si>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</si>
  <si>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</si>
  <si>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</si>
  <si>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</si>
  <si>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Кадастровые работы (земли  общего пользования, недвижимость общего пользования)</t>
  </si>
  <si>
    <t>апрель- октябрь</t>
  </si>
  <si>
    <t>апрель</t>
  </si>
  <si>
    <t>сентябрь</t>
  </si>
  <si>
    <t>апрель2019- март 2020</t>
  </si>
  <si>
    <t>май-июль</t>
  </si>
  <si>
    <t>август</t>
  </si>
  <si>
    <t>Заработная плата сотрудников эксплуатационной службы с учетом взносов в фонды (1110,2 *1,202)</t>
  </si>
  <si>
    <t>май-август</t>
  </si>
  <si>
    <t>Получение разрешения на пользование водным объектом (р.  Биргильда)</t>
  </si>
  <si>
    <t>Уличное освещение (ЭЭ) 40 т.Квтч*3,03 руб.</t>
  </si>
  <si>
    <t>Электроэнергия для работы насосных, питьевых скважин 150 т.Квтч*3,03 руб.</t>
  </si>
  <si>
    <t>Ямочный ремонт дорог на улицах СНТ (приобретение щебня)</t>
  </si>
  <si>
    <t xml:space="preserve">Ремонт постов сторожевой службы </t>
  </si>
  <si>
    <t>Содержание  сторожевой службы</t>
  </si>
  <si>
    <t>Оплата мобильной связи для сторожевой службы и пр.</t>
  </si>
  <si>
    <t>Заработная плата  административной  службы и бухгалтерии  с учетом взносов в фонды (1258,6 *1,202)</t>
  </si>
  <si>
    <t xml:space="preserve">Лицензия  и обновление ПП 1С </t>
  </si>
  <si>
    <t>Членские взносы в   ЧРО  ООО"Союз  садоводов России"</t>
  </si>
  <si>
    <t>4.5</t>
  </si>
  <si>
    <t>3.5</t>
  </si>
  <si>
    <t>2.6.</t>
  </si>
  <si>
    <t>Прочие расходы</t>
  </si>
  <si>
    <t xml:space="preserve">Приобретение и монтаж труб с арматурой  для водовода 1000 п.м. ( 19-20 и    20-21 улица) </t>
  </si>
  <si>
    <t>апрель- май</t>
  </si>
  <si>
    <t>Сумма, руб.</t>
  </si>
  <si>
    <t>Заработная плата сотрудников эксплуатационной службы с учетом взносов в фонды</t>
  </si>
  <si>
    <t>Примечание:</t>
  </si>
  <si>
    <t xml:space="preserve">пользование объектами инфраструктуры и создание имущества общего пользования  предусмотрена </t>
  </si>
  <si>
    <t>в размере, равном сумме членского и целевого взносадля  члена Товарищества.</t>
  </si>
  <si>
    <t xml:space="preserve">Сроки и порядок внесения платы, размер льготы при своевременной уплате взносов при  отсутствии </t>
  </si>
  <si>
    <t>задолженности за предыдущие периоды  - аналогичны  порядку, установленному для членов СНТ.</t>
  </si>
  <si>
    <t>Для владельцев индивидуальных садовых участков, не являющихся членами товарищества, плата за</t>
  </si>
  <si>
    <t xml:space="preserve">Председатель СНТ </t>
  </si>
  <si>
    <t>М.П. Иванов</t>
  </si>
  <si>
    <r>
      <rPr>
        <b/>
        <sz val="12"/>
        <rFont val="Times New Roman"/>
        <family val="1"/>
        <charset val="204"/>
      </rPr>
      <t>Утверждена</t>
    </r>
    <r>
      <rPr>
        <sz val="12"/>
        <rFont val="Times New Roman"/>
        <family val="1"/>
        <charset val="204"/>
      </rPr>
      <t xml:space="preserve"> на общем собрании (уполномоченных) </t>
    </r>
  </si>
  <si>
    <t>Финансово-экономическое обоснование размера взносов  на 2019-2020 год                                                      по СНТ "Железнодорожник" (в соответствии с п. 15  ч.7 ст.18 217-ФЗ)</t>
  </si>
  <si>
    <t xml:space="preserve">Приходно-расходная смета расходов  СНТ "Железнодорожник"                                              на апрель2019-март 2020 года </t>
  </si>
  <si>
    <t>Целевые взносы:</t>
  </si>
  <si>
    <t>взнос на содержание дорог (плата за въезд легкового и грузового автотранспорта)</t>
  </si>
  <si>
    <t>Членские взносы:</t>
  </si>
  <si>
    <t>Фин.-эконом. обоснование Правленя СНТ</t>
  </si>
  <si>
    <t>Решение собрания от 31.03.19</t>
  </si>
  <si>
    <t>Решение собрания,  т.руб.</t>
  </si>
  <si>
    <t>ИТОГО текущие расходы</t>
  </si>
  <si>
    <t>ИТОГО целевые  расходы</t>
  </si>
  <si>
    <t>ВСЕГО, расходы</t>
  </si>
  <si>
    <t>земельный налог на земли общего пользования – 14 руб./сотка*6228 соток</t>
  </si>
  <si>
    <t xml:space="preserve">на содержание и текущий ремонт общего имущества (водоводы, водокачки, электросети, дороги и пр.), управление Товариществом –  675 руб./1 сотку *6228 соток                                    </t>
  </si>
  <si>
    <t>экология (погрузка и вывоз бытовых отходов на полигон) 100 руб./сотка*6228 соток</t>
  </si>
  <si>
    <t xml:space="preserve">прочее (неотработка на  коллективных работах товарищества – 400 руб./ 1 зем.уч.*1510 уч. </t>
  </si>
  <si>
    <t>взнос на содержание сторожевой службы - 2160 руб. /1 зем.уч*1510 уч..</t>
  </si>
  <si>
    <t>на  капитальный ремонт электрических сетей по улицам, приобретения труб для капитального ремонта водовода, межевание - 800 руб./1зем.уч*1510 уч.</t>
  </si>
  <si>
    <t xml:space="preserve">ДОХОДЫ </t>
  </si>
  <si>
    <t>Всего доходы</t>
  </si>
  <si>
    <t>Финансовый расчёт, т.руб.</t>
  </si>
  <si>
    <r>
      <rPr>
        <b/>
        <sz val="12"/>
        <color theme="0"/>
        <rFont val="Times New Roman"/>
        <family val="1"/>
        <charset val="204"/>
      </rPr>
      <t>Утверждено</t>
    </r>
    <r>
      <rPr>
        <sz val="12"/>
        <color theme="0"/>
        <rFont val="Times New Roman"/>
        <family val="1"/>
        <charset val="204"/>
      </rPr>
      <t xml:space="preserve"> на общем собрании (уполномоченных) </t>
    </r>
  </si>
  <si>
    <t>ИТОГО  целевые  расходы</t>
  </si>
  <si>
    <t>Итого текущие расходы</t>
  </si>
  <si>
    <t>ВСЕГО РАСХОДЫ</t>
  </si>
  <si>
    <t>Непредвиденные расходы ( за счет прочих поступлений)</t>
  </si>
  <si>
    <t>6</t>
  </si>
  <si>
    <t>Прочие расходы ( за счет прочих поступлений)</t>
  </si>
  <si>
    <r>
      <t xml:space="preserve">Прочие доходы </t>
    </r>
    <r>
      <rPr>
        <sz val="11"/>
        <color theme="1"/>
        <rFont val="Times New Roman"/>
        <family val="1"/>
        <charset val="204"/>
      </rPr>
      <t>(взыскание задолженности  членов СНТ за ээ, аренда земли общего пользовани, справки и т.п.)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</si>
</sst>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39">
    <xf numFmtId="0" fontId="0" fillId="0" borderId="0" xfId="0"/>
    <xf numFmtId="3" fontId="4" fillId="0" borderId="0" xfId="1" applyNumberFormat="1" applyFont="1" applyBorder="1" applyAlignment="1">
      <alignment horizontal="right" vertical="top" wrapText="1"/>
    </xf>
    <xf numFmtId="3" fontId="6" fillId="0" borderId="0" xfId="1" applyNumberFormat="1" applyFont="1" applyAlignment="1">
      <alignment horizontal="right"/>
    </xf>
    <xf numFmtId="0" fontId="2" fillId="0" borderId="0" xfId="1"/>
    <xf numFmtId="3" fontId="4" fillId="0" borderId="0" xfId="1" applyNumberFormat="1" applyFont="1" applyBorder="1" applyAlignment="1">
      <alignment horizontal="center" vertical="top" wrapText="1"/>
    </xf>
    <xf numFmtId="3" fontId="6" fillId="0" borderId="0" xfId="1" applyNumberFormat="1" applyFont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wrapText="1"/>
    </xf>
    <xf numFmtId="49" fontId="8" fillId="0" borderId="6" xfId="1" applyNumberFormat="1" applyFont="1" applyBorder="1" applyAlignment="1">
      <alignment horizontal="center" vertical="top" wrapText="1"/>
    </xf>
    <xf numFmtId="49" fontId="10" fillId="0" borderId="6" xfId="1" applyNumberFormat="1" applyFont="1" applyBorder="1" applyAlignment="1">
      <alignment horizontal="center" vertical="top" wrapText="1"/>
    </xf>
    <xf numFmtId="0" fontId="2" fillId="0" borderId="0" xfId="1" applyBorder="1"/>
    <xf numFmtId="3" fontId="6" fillId="0" borderId="0" xfId="1" applyNumberFormat="1" applyFont="1" applyBorder="1" applyAlignment="1">
      <alignment horizontal="center"/>
    </xf>
    <xf numFmtId="3" fontId="6" fillId="0" borderId="0" xfId="1" applyNumberFormat="1" applyFont="1" applyBorder="1" applyAlignment="1">
      <alignment horizontal="right"/>
    </xf>
    <xf numFmtId="0" fontId="5" fillId="0" borderId="6" xfId="1" applyNumberFormat="1" applyFont="1" applyBorder="1" applyAlignment="1">
      <alignment horizontal="center" vertical="top" wrapText="1"/>
    </xf>
    <xf numFmtId="0" fontId="4" fillId="0" borderId="6" xfId="1" applyNumberFormat="1" applyFont="1" applyBorder="1" applyAlignment="1">
      <alignment horizontal="center" vertical="top" wrapText="1"/>
    </xf>
    <xf numFmtId="0" fontId="9" fillId="0" borderId="6" xfId="1" applyNumberFormat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wrapText="1"/>
    </xf>
    <xf numFmtId="0" fontId="8" fillId="0" borderId="1" xfId="1" applyFont="1" applyBorder="1" applyAlignment="1">
      <alignment horizontal="left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justify" wrapText="1"/>
    </xf>
    <xf numFmtId="165" fontId="10" fillId="0" borderId="5" xfId="1" applyNumberFormat="1" applyFont="1" applyBorder="1" applyAlignment="1">
      <alignment horizontal="center" vertical="justify" wrapText="1"/>
    </xf>
    <xf numFmtId="165" fontId="4" fillId="0" borderId="5" xfId="1" applyNumberFormat="1" applyFont="1" applyBorder="1" applyAlignment="1">
      <alignment horizontal="center" vertical="justify" wrapText="1"/>
    </xf>
    <xf numFmtId="0" fontId="5" fillId="0" borderId="3" xfId="1" applyFont="1" applyBorder="1" applyAlignment="1">
      <alignment horizontal="left" vertical="center" wrapText="1"/>
    </xf>
    <xf numFmtId="3" fontId="8" fillId="0" borderId="9" xfId="1" applyNumberFormat="1" applyFont="1" applyBorder="1" applyAlignment="1">
      <alignment horizontal="center" vertical="top" wrapText="1"/>
    </xf>
    <xf numFmtId="165" fontId="5" fillId="0" borderId="14" xfId="1" applyNumberFormat="1" applyFont="1" applyBorder="1" applyAlignment="1">
      <alignment horizontal="center" vertical="justify" wrapText="1"/>
    </xf>
    <xf numFmtId="3" fontId="8" fillId="0" borderId="15" xfId="1" applyNumberFormat="1" applyFont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wrapText="1"/>
    </xf>
    <xf numFmtId="0" fontId="5" fillId="2" borderId="17" xfId="1" applyFont="1" applyFill="1" applyBorder="1" applyAlignment="1">
      <alignment horizontal="left" wrapText="1"/>
    </xf>
    <xf numFmtId="165" fontId="5" fillId="2" borderId="11" xfId="1" applyNumberFormat="1" applyFont="1" applyFill="1" applyBorder="1" applyAlignment="1">
      <alignment horizontal="center" vertical="justify" wrapText="1"/>
    </xf>
    <xf numFmtId="3" fontId="8" fillId="2" borderId="18" xfId="1" applyNumberFormat="1" applyFont="1" applyFill="1" applyBorder="1" applyAlignment="1">
      <alignment horizontal="center" wrapText="1"/>
    </xf>
    <xf numFmtId="0" fontId="10" fillId="0" borderId="12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49" fontId="8" fillId="0" borderId="19" xfId="1" applyNumberFormat="1" applyFont="1" applyBorder="1" applyAlignment="1">
      <alignment horizontal="center" vertical="top" wrapText="1"/>
    </xf>
    <xf numFmtId="165" fontId="4" fillId="0" borderId="21" xfId="1" applyNumberFormat="1" applyFont="1" applyBorder="1" applyAlignment="1">
      <alignment horizontal="center" vertical="justify" wrapText="1"/>
    </xf>
    <xf numFmtId="3" fontId="8" fillId="0" borderId="22" xfId="1" applyNumberFormat="1" applyFont="1" applyBorder="1" applyAlignment="1">
      <alignment horizontal="center" vertical="top" wrapText="1"/>
    </xf>
    <xf numFmtId="0" fontId="5" fillId="2" borderId="23" xfId="1" applyNumberFormat="1" applyFont="1" applyFill="1" applyBorder="1" applyAlignment="1">
      <alignment horizontal="center" vertical="top" wrapText="1"/>
    </xf>
    <xf numFmtId="0" fontId="10" fillId="2" borderId="24" xfId="1" applyFont="1" applyFill="1" applyBorder="1" applyAlignment="1">
      <alignment horizontal="left" vertical="top" wrapText="1"/>
    </xf>
    <xf numFmtId="0" fontId="4" fillId="2" borderId="16" xfId="1" applyNumberFormat="1" applyFont="1" applyFill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vertical="top" wrapText="1"/>
    </xf>
    <xf numFmtId="0" fontId="9" fillId="0" borderId="20" xfId="1" applyFont="1" applyBorder="1" applyAlignment="1">
      <alignment horizontal="left" vertical="top" wrapText="1"/>
    </xf>
    <xf numFmtId="0" fontId="10" fillId="2" borderId="17" xfId="1" applyFont="1" applyFill="1" applyBorder="1" applyAlignment="1">
      <alignment horizontal="left" vertical="top" wrapText="1"/>
    </xf>
    <xf numFmtId="0" fontId="10" fillId="2" borderId="11" xfId="1" applyFont="1" applyFill="1" applyBorder="1" applyAlignment="1">
      <alignment horizontal="left" vertical="top" wrapText="1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7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0" fontId="11" fillId="0" borderId="0" xfId="0" applyFont="1" applyBorder="1" applyAlignment="1">
      <alignment horizontal="left" vertical="center" wrapText="1"/>
    </xf>
    <xf numFmtId="3" fontId="0" fillId="0" borderId="0" xfId="0" applyNumberFormat="1"/>
    <xf numFmtId="0" fontId="2" fillId="3" borderId="11" xfId="1" applyFill="1" applyBorder="1"/>
    <xf numFmtId="3" fontId="8" fillId="2" borderId="8" xfId="1" applyNumberFormat="1" applyFont="1" applyFill="1" applyBorder="1" applyAlignment="1">
      <alignment horizontal="center" vertical="top" wrapText="1"/>
    </xf>
    <xf numFmtId="0" fontId="4" fillId="2" borderId="29" xfId="1" applyNumberFormat="1" applyFont="1" applyFill="1" applyBorder="1" applyAlignment="1">
      <alignment horizontal="center" vertical="top" wrapText="1"/>
    </xf>
    <xf numFmtId="0" fontId="10" fillId="2" borderId="30" xfId="1" applyFont="1" applyFill="1" applyBorder="1" applyAlignment="1">
      <alignment horizontal="left" vertical="top" wrapText="1"/>
    </xf>
    <xf numFmtId="0" fontId="4" fillId="2" borderId="26" xfId="1" applyFont="1" applyFill="1" applyBorder="1" applyAlignment="1">
      <alignment horizontal="center" vertical="top" wrapText="1"/>
    </xf>
    <xf numFmtId="0" fontId="10" fillId="2" borderId="26" xfId="1" applyFont="1" applyFill="1" applyBorder="1" applyAlignment="1">
      <alignment horizontal="left" vertical="top" wrapText="1"/>
    </xf>
    <xf numFmtId="165" fontId="5" fillId="2" borderId="26" xfId="1" applyNumberFormat="1" applyFont="1" applyFill="1" applyBorder="1" applyAlignment="1">
      <alignment horizontal="center" vertical="justify" wrapText="1"/>
    </xf>
    <xf numFmtId="3" fontId="8" fillId="2" borderId="33" xfId="1" applyNumberFormat="1" applyFont="1" applyFill="1" applyBorder="1" applyAlignment="1">
      <alignment horizontal="center" vertical="top" wrapText="1"/>
    </xf>
    <xf numFmtId="3" fontId="8" fillId="0" borderId="28" xfId="1" applyNumberFormat="1" applyFont="1" applyBorder="1" applyAlignment="1">
      <alignment horizontal="center" vertical="top" wrapText="1"/>
    </xf>
    <xf numFmtId="3" fontId="8" fillId="3" borderId="34" xfId="1" applyNumberFormat="1" applyFont="1" applyFill="1" applyBorder="1" applyAlignment="1">
      <alignment horizontal="center" vertical="top" wrapText="1"/>
    </xf>
    <xf numFmtId="0" fontId="2" fillId="3" borderId="35" xfId="1" applyFill="1" applyBorder="1"/>
    <xf numFmtId="165" fontId="4" fillId="0" borderId="36" xfId="1" applyNumberFormat="1" applyFont="1" applyBorder="1" applyAlignment="1">
      <alignment horizontal="center" vertical="justify" wrapText="1"/>
    </xf>
    <xf numFmtId="0" fontId="9" fillId="0" borderId="4" xfId="1" applyNumberFormat="1" applyFont="1" applyBorder="1" applyAlignment="1">
      <alignment horizontal="center" vertical="top" wrapText="1"/>
    </xf>
    <xf numFmtId="3" fontId="8" fillId="0" borderId="37" xfId="1" applyNumberFormat="1" applyFont="1" applyBorder="1" applyAlignment="1">
      <alignment horizontal="center" vertical="top" wrapText="1"/>
    </xf>
    <xf numFmtId="165" fontId="4" fillId="0" borderId="38" xfId="1" applyNumberFormat="1" applyFont="1" applyBorder="1" applyAlignment="1">
      <alignment horizontal="center" vertical="justify" wrapText="1"/>
    </xf>
    <xf numFmtId="0" fontId="4" fillId="3" borderId="16" xfId="1" applyFont="1" applyFill="1" applyBorder="1" applyAlignment="1">
      <alignment vertical="top" wrapText="1"/>
    </xf>
    <xf numFmtId="0" fontId="5" fillId="3" borderId="17" xfId="1" applyFont="1" applyFill="1" applyBorder="1" applyAlignment="1">
      <alignment vertical="top" wrapText="1"/>
    </xf>
    <xf numFmtId="0" fontId="9" fillId="0" borderId="10" xfId="1" applyFont="1" applyBorder="1" applyAlignment="1">
      <alignment horizontal="left" vertical="top" wrapText="1"/>
    </xf>
    <xf numFmtId="165" fontId="5" fillId="3" borderId="23" xfId="1" applyNumberFormat="1" applyFont="1" applyFill="1" applyBorder="1" applyAlignment="1">
      <alignment horizontal="center" vertical="justify" wrapText="1"/>
    </xf>
    <xf numFmtId="165" fontId="4" fillId="0" borderId="6" xfId="1" applyNumberFormat="1" applyFont="1" applyBorder="1" applyAlignment="1">
      <alignment horizontal="center" vertical="justify" wrapText="1"/>
    </xf>
    <xf numFmtId="165" fontId="4" fillId="0" borderId="4" xfId="1" applyNumberFormat="1" applyFont="1" applyBorder="1" applyAlignment="1">
      <alignment horizontal="center" vertical="justify" wrapText="1"/>
    </xf>
    <xf numFmtId="0" fontId="10" fillId="2" borderId="17" xfId="1" applyFont="1" applyFill="1" applyBorder="1" applyAlignment="1">
      <alignment horizontal="left" vertical="center" wrapText="1"/>
    </xf>
    <xf numFmtId="0" fontId="4" fillId="2" borderId="31" xfId="1" applyFont="1" applyFill="1" applyBorder="1" applyAlignment="1">
      <alignment horizontal="center" vertical="top" wrapText="1"/>
    </xf>
    <xf numFmtId="0" fontId="13" fillId="0" borderId="6" xfId="1" applyFont="1" applyBorder="1" applyAlignment="1">
      <alignment horizontal="center" wrapText="1"/>
    </xf>
    <xf numFmtId="16" fontId="13" fillId="0" borderId="6" xfId="1" applyNumberFormat="1" applyFont="1" applyBorder="1" applyAlignment="1">
      <alignment horizontal="center" wrapText="1"/>
    </xf>
    <xf numFmtId="0" fontId="12" fillId="0" borderId="36" xfId="0" applyFont="1" applyBorder="1" applyAlignment="1">
      <alignment horizontal="justify"/>
    </xf>
    <xf numFmtId="0" fontId="13" fillId="0" borderId="6" xfId="1" applyNumberFormat="1" applyFont="1" applyBorder="1" applyAlignment="1">
      <alignment horizontal="center" wrapText="1"/>
    </xf>
    <xf numFmtId="0" fontId="9" fillId="0" borderId="36" xfId="1" applyFont="1" applyBorder="1" applyAlignment="1">
      <alignment horizontal="left" wrapText="1"/>
    </xf>
    <xf numFmtId="49" fontId="13" fillId="0" borderId="6" xfId="1" applyNumberFormat="1" applyFont="1" applyBorder="1" applyAlignment="1">
      <alignment horizontal="center" wrapText="1"/>
    </xf>
    <xf numFmtId="0" fontId="12" fillId="0" borderId="36" xfId="0" applyFont="1" applyBorder="1" applyAlignment="1">
      <alignment horizontal="left" wrapText="1"/>
    </xf>
    <xf numFmtId="0" fontId="11" fillId="0" borderId="36" xfId="0" applyFont="1" applyBorder="1" applyAlignment="1">
      <alignment horizontal="left" wrapText="1"/>
    </xf>
    <xf numFmtId="0" fontId="7" fillId="0" borderId="4" xfId="1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3" fontId="10" fillId="0" borderId="7" xfId="1" applyNumberFormat="1" applyFont="1" applyBorder="1" applyAlignment="1">
      <alignment horizontal="center" wrapText="1"/>
    </xf>
    <xf numFmtId="0" fontId="13" fillId="0" borderId="12" xfId="1" applyFont="1" applyBorder="1" applyAlignment="1">
      <alignment horizontal="center" wrapText="1"/>
    </xf>
    <xf numFmtId="0" fontId="10" fillId="0" borderId="40" xfId="1" applyFont="1" applyBorder="1" applyAlignment="1">
      <alignment horizontal="left" wrapText="1"/>
    </xf>
    <xf numFmtId="0" fontId="5" fillId="2" borderId="16" xfId="1" applyFont="1" applyFill="1" applyBorder="1" applyAlignment="1">
      <alignment horizontal="center" vertical="top" wrapText="1"/>
    </xf>
    <xf numFmtId="0" fontId="5" fillId="2" borderId="27" xfId="1" applyFont="1" applyFill="1" applyBorder="1" applyAlignment="1">
      <alignment horizontal="left" vertical="top" wrapText="1"/>
    </xf>
    <xf numFmtId="0" fontId="16" fillId="0" borderId="0" xfId="1" applyFont="1"/>
    <xf numFmtId="0" fontId="9" fillId="0" borderId="13" xfId="1" applyFont="1" applyBorder="1" applyAlignment="1">
      <alignment horizontal="left" vertical="center" wrapText="1"/>
    </xf>
    <xf numFmtId="0" fontId="0" fillId="3" borderId="16" xfId="0" applyFill="1" applyBorder="1"/>
    <xf numFmtId="0" fontId="9" fillId="0" borderId="12" xfId="1" applyNumberFormat="1" applyFont="1" applyBorder="1" applyAlignment="1">
      <alignment horizontal="center" vertical="top" wrapText="1"/>
    </xf>
    <xf numFmtId="0" fontId="5" fillId="2" borderId="16" xfId="1" applyNumberFormat="1" applyFont="1" applyFill="1" applyBorder="1" applyAlignment="1">
      <alignment horizontal="center" vertical="top" wrapText="1"/>
    </xf>
    <xf numFmtId="0" fontId="4" fillId="2" borderId="19" xfId="1" applyFont="1" applyFill="1" applyBorder="1" applyAlignment="1">
      <alignment horizontal="center" vertical="top" wrapText="1"/>
    </xf>
    <xf numFmtId="0" fontId="10" fillId="0" borderId="24" xfId="1" applyFont="1" applyBorder="1" applyAlignment="1">
      <alignment horizontal="left" vertical="top" wrapText="1"/>
    </xf>
    <xf numFmtId="0" fontId="10" fillId="2" borderId="20" xfId="1" applyFont="1" applyFill="1" applyBorder="1" applyAlignment="1">
      <alignment horizontal="left" vertical="center" wrapText="1"/>
    </xf>
    <xf numFmtId="0" fontId="9" fillId="0" borderId="23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wrapText="1"/>
    </xf>
    <xf numFmtId="0" fontId="4" fillId="0" borderId="6" xfId="1" applyNumberFormat="1" applyFont="1" applyBorder="1" applyAlignment="1">
      <alignment horizontal="center" wrapText="1"/>
    </xf>
    <xf numFmtId="49" fontId="9" fillId="0" borderId="6" xfId="1" applyNumberFormat="1" applyFont="1" applyBorder="1" applyAlignment="1">
      <alignment horizontal="center" wrapText="1"/>
    </xf>
    <xf numFmtId="0" fontId="4" fillId="0" borderId="19" xfId="1" applyNumberFormat="1" applyFont="1" applyBorder="1" applyAlignment="1">
      <alignment horizontal="center" wrapText="1"/>
    </xf>
    <xf numFmtId="0" fontId="10" fillId="0" borderId="20" xfId="1" applyFont="1" applyBorder="1" applyAlignment="1">
      <alignment horizontal="left" vertical="top" wrapText="1"/>
    </xf>
    <xf numFmtId="165" fontId="5" fillId="2" borderId="31" xfId="1" applyNumberFormat="1" applyFont="1" applyFill="1" applyBorder="1" applyAlignment="1">
      <alignment horizontal="center" vertical="justify" wrapText="1"/>
    </xf>
    <xf numFmtId="3" fontId="8" fillId="2" borderId="32" xfId="1" applyNumberFormat="1" applyFont="1" applyFill="1" applyBorder="1" applyAlignment="1">
      <alignment horizontal="center" vertical="top" wrapText="1"/>
    </xf>
    <xf numFmtId="165" fontId="5" fillId="3" borderId="16" xfId="1" applyNumberFormat="1" applyFont="1" applyFill="1" applyBorder="1" applyAlignment="1">
      <alignment horizontal="center" vertical="top" wrapText="1"/>
    </xf>
    <xf numFmtId="165" fontId="4" fillId="3" borderId="17" xfId="1" applyNumberFormat="1" applyFont="1" applyFill="1" applyBorder="1" applyAlignment="1">
      <alignment horizontal="right" vertical="top" wrapText="1"/>
    </xf>
    <xf numFmtId="165" fontId="2" fillId="0" borderId="0" xfId="1" applyNumberFormat="1"/>
    <xf numFmtId="0" fontId="5" fillId="2" borderId="29" xfId="1" applyFont="1" applyFill="1" applyBorder="1" applyAlignment="1">
      <alignment horizontal="center" vertical="top" wrapText="1"/>
    </xf>
    <xf numFmtId="0" fontId="5" fillId="2" borderId="30" xfId="1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5" fillId="0" borderId="31" xfId="1" applyNumberFormat="1" applyFont="1" applyBorder="1" applyAlignment="1">
      <alignment horizontal="right" vertical="center" wrapText="1"/>
    </xf>
    <xf numFmtId="3" fontId="5" fillId="0" borderId="18" xfId="1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0" xfId="1" applyFont="1" applyBorder="1" applyAlignment="1">
      <alignment vertical="top" wrapText="1"/>
    </xf>
    <xf numFmtId="0" fontId="14" fillId="0" borderId="0" xfId="1" applyFont="1" applyBorder="1" applyAlignment="1">
      <alignment horizontal="right" vertical="center" wrapText="1"/>
    </xf>
    <xf numFmtId="0" fontId="7" fillId="0" borderId="39" xfId="1" applyFont="1" applyBorder="1" applyAlignment="1">
      <alignment horizontal="center" vertical="center" wrapText="1"/>
    </xf>
    <xf numFmtId="3" fontId="4" fillId="0" borderId="14" xfId="1" applyNumberFormat="1" applyFont="1" applyBorder="1" applyAlignment="1">
      <alignment horizontal="center" vertical="top" wrapText="1"/>
    </xf>
    <xf numFmtId="3" fontId="4" fillId="0" borderId="5" xfId="1" applyNumberFormat="1" applyFont="1" applyBorder="1" applyAlignment="1">
      <alignment horizontal="center" vertical="top" wrapText="1"/>
    </xf>
    <xf numFmtId="3" fontId="5" fillId="2" borderId="21" xfId="1" applyNumberFormat="1" applyFont="1" applyFill="1" applyBorder="1" applyAlignment="1">
      <alignment horizontal="center" vertical="top" wrapText="1"/>
    </xf>
    <xf numFmtId="3" fontId="5" fillId="0" borderId="14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center" vertical="top" wrapText="1"/>
    </xf>
    <xf numFmtId="3" fontId="9" fillId="0" borderId="5" xfId="1" applyNumberFormat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3" fontId="5" fillId="0" borderId="2" xfId="1" applyNumberFormat="1" applyFont="1" applyBorder="1" applyAlignment="1">
      <alignment horizontal="center" vertical="top" wrapText="1"/>
    </xf>
    <xf numFmtId="3" fontId="5" fillId="0" borderId="26" xfId="1" applyNumberFormat="1" applyFont="1" applyBorder="1" applyAlignment="1">
      <alignment horizontal="center" vertical="top" wrapText="1"/>
    </xf>
    <xf numFmtId="3" fontId="5" fillId="0" borderId="5" xfId="1" applyNumberFormat="1" applyFont="1" applyBorder="1" applyAlignment="1">
      <alignment horizontal="center" vertical="top" wrapText="1"/>
    </xf>
    <xf numFmtId="3" fontId="5" fillId="0" borderId="14" xfId="1" applyNumberFormat="1" applyFont="1" applyBorder="1" applyAlignment="1">
      <alignment horizontal="center" vertical="top" wrapText="1"/>
    </xf>
    <xf numFmtId="3" fontId="5" fillId="0" borderId="21" xfId="1" applyNumberFormat="1" applyFont="1" applyBorder="1" applyAlignment="1">
      <alignment horizontal="center" vertical="top" wrapText="1"/>
    </xf>
    <xf numFmtId="3" fontId="5" fillId="2" borderId="11" xfId="1" applyNumberFormat="1" applyFont="1" applyFill="1" applyBorder="1" applyAlignment="1">
      <alignment horizontal="center" vertical="top" wrapText="1"/>
    </xf>
    <xf numFmtId="0" fontId="0" fillId="3" borderId="11" xfId="0" applyFill="1" applyBorder="1" applyAlignment="1">
      <alignment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14" workbookViewId="0">
      <selection activeCell="C19" sqref="C19"/>
    </sheetView>
  </sheetViews>
  <sheetFormatPr defaultRowHeight="15" x14ac:dyDescent="0.25"/>
  <cols>
    <col min="1" max="1" width="8" customWidth="1"/>
    <col min="2" max="2" width="83.5703125" customWidth="1"/>
    <col min="3" max="3" width="22.28515625" customWidth="1"/>
    <col min="4" max="4" width="19.140625" customWidth="1"/>
    <col min="5" max="5" width="11.85546875" customWidth="1"/>
  </cols>
  <sheetData>
    <row r="1" spans="1:5" ht="15.75" customHeight="1" x14ac:dyDescent="0.25">
      <c r="A1" s="121" t="s">
        <v>119</v>
      </c>
      <c r="B1" s="121"/>
      <c r="C1" s="121"/>
      <c r="D1" s="121"/>
    </row>
    <row r="2" spans="1:5" ht="18.75" customHeight="1" x14ac:dyDescent="0.25">
      <c r="A2" s="121" t="s">
        <v>40</v>
      </c>
      <c r="B2" s="121"/>
      <c r="C2" s="121"/>
      <c r="D2" s="121"/>
    </row>
    <row r="3" spans="1:5" ht="38.25" customHeight="1" thickBot="1" x14ac:dyDescent="0.3">
      <c r="A3" s="117" t="s">
        <v>121</v>
      </c>
      <c r="B3" s="118"/>
      <c r="C3" s="118"/>
    </row>
    <row r="4" spans="1:5" ht="51.75" customHeight="1" thickBot="1" x14ac:dyDescent="0.3">
      <c r="A4" s="92" t="s">
        <v>44</v>
      </c>
      <c r="B4" s="93" t="s">
        <v>137</v>
      </c>
      <c r="C4" s="31" t="s">
        <v>125</v>
      </c>
      <c r="D4" s="31" t="s">
        <v>126</v>
      </c>
    </row>
    <row r="5" spans="1:5" ht="20.100000000000001" customHeight="1" x14ac:dyDescent="0.25">
      <c r="A5" s="90">
        <v>1</v>
      </c>
      <c r="B5" s="91" t="s">
        <v>124</v>
      </c>
      <c r="C5" s="128">
        <v>10273700</v>
      </c>
      <c r="D5" s="129">
        <f>SUM(D6:D11)</f>
        <v>8888892</v>
      </c>
    </row>
    <row r="6" spans="1:5" ht="30.75" customHeight="1" x14ac:dyDescent="0.25">
      <c r="A6" s="80"/>
      <c r="B6" s="81" t="s">
        <v>132</v>
      </c>
      <c r="C6" s="130"/>
      <c r="D6" s="130">
        <f>675*6228</f>
        <v>4203900</v>
      </c>
    </row>
    <row r="7" spans="1:5" ht="20.100000000000001" customHeight="1" x14ac:dyDescent="0.25">
      <c r="A7" s="82"/>
      <c r="B7" s="83" t="s">
        <v>131</v>
      </c>
      <c r="C7" s="130"/>
      <c r="D7" s="130">
        <f>14*6228</f>
        <v>87192</v>
      </c>
    </row>
    <row r="8" spans="1:5" ht="20.100000000000001" customHeight="1" x14ac:dyDescent="0.25">
      <c r="A8" s="84"/>
      <c r="B8" s="83" t="s">
        <v>133</v>
      </c>
      <c r="C8" s="130"/>
      <c r="D8" s="130">
        <f>100*6228</f>
        <v>622800</v>
      </c>
    </row>
    <row r="9" spans="1:5" ht="20.100000000000001" customHeight="1" x14ac:dyDescent="0.25">
      <c r="A9" s="79"/>
      <c r="B9" s="85" t="s">
        <v>134</v>
      </c>
      <c r="C9" s="130"/>
      <c r="D9" s="130">
        <f>400*1510</f>
        <v>604000</v>
      </c>
    </row>
    <row r="10" spans="1:5" ht="20.100000000000001" customHeight="1" x14ac:dyDescent="0.25">
      <c r="A10" s="79"/>
      <c r="B10" s="85" t="s">
        <v>135</v>
      </c>
      <c r="C10" s="130"/>
      <c r="D10" s="130">
        <f>2100*1510</f>
        <v>3171000</v>
      </c>
    </row>
    <row r="11" spans="1:5" ht="20.100000000000001" customHeight="1" x14ac:dyDescent="0.25">
      <c r="A11" s="79"/>
      <c r="B11" s="85" t="s">
        <v>123</v>
      </c>
      <c r="C11" s="130"/>
      <c r="D11" s="130">
        <v>200000</v>
      </c>
    </row>
    <row r="12" spans="1:5" ht="24.75" customHeight="1" x14ac:dyDescent="0.25">
      <c r="A12" s="79">
        <v>2</v>
      </c>
      <c r="B12" s="86" t="s">
        <v>122</v>
      </c>
      <c r="C12" s="131">
        <v>1100800</v>
      </c>
      <c r="D12" s="131">
        <f>800*1510</f>
        <v>1208000</v>
      </c>
    </row>
    <row r="13" spans="1:5" ht="33.75" customHeight="1" x14ac:dyDescent="0.25">
      <c r="A13" s="79"/>
      <c r="B13" s="85" t="s">
        <v>136</v>
      </c>
      <c r="C13" s="130"/>
      <c r="D13" s="130">
        <f>800*1510</f>
        <v>1208000</v>
      </c>
    </row>
    <row r="14" spans="1:5" ht="33" customHeight="1" x14ac:dyDescent="0.25">
      <c r="A14" s="79">
        <v>3</v>
      </c>
      <c r="B14" s="86" t="s">
        <v>147</v>
      </c>
      <c r="C14" s="131">
        <v>500000</v>
      </c>
      <c r="D14" s="131">
        <v>1200000</v>
      </c>
      <c r="E14" s="55"/>
    </row>
    <row r="15" spans="1:5" ht="25.5" customHeight="1" thickBot="1" x14ac:dyDescent="0.3">
      <c r="A15" s="87"/>
      <c r="B15" s="88" t="s">
        <v>138</v>
      </c>
      <c r="C15" s="89">
        <f>C5+C12+C14</f>
        <v>11874500</v>
      </c>
      <c r="D15" s="89">
        <f>D5+D12+D14</f>
        <v>11296892</v>
      </c>
      <c r="E15" s="55"/>
    </row>
    <row r="16" spans="1:5" ht="25.5" customHeight="1" thickBot="1" x14ac:dyDescent="0.3">
      <c r="A16" s="51"/>
      <c r="B16" s="54"/>
      <c r="C16" s="52"/>
    </row>
    <row r="17" spans="1:5" ht="16.5" thickBot="1" x14ac:dyDescent="0.3">
      <c r="A17" s="6" t="s">
        <v>4</v>
      </c>
      <c r="B17" s="25" t="s">
        <v>42</v>
      </c>
      <c r="C17" s="119" t="s">
        <v>109</v>
      </c>
      <c r="D17" s="120"/>
    </row>
    <row r="18" spans="1:5" ht="48" customHeight="1" thickBot="1" x14ac:dyDescent="0.3">
      <c r="A18" s="113" t="s">
        <v>44</v>
      </c>
      <c r="B18" s="114" t="s">
        <v>41</v>
      </c>
      <c r="C18" s="53" t="s">
        <v>125</v>
      </c>
      <c r="D18" s="53" t="s">
        <v>126</v>
      </c>
    </row>
    <row r="19" spans="1:5" ht="28.5" customHeight="1" x14ac:dyDescent="0.25">
      <c r="A19" s="102">
        <v>1</v>
      </c>
      <c r="B19" s="100" t="s">
        <v>110</v>
      </c>
      <c r="C19" s="129">
        <v>1334200</v>
      </c>
      <c r="D19" s="132">
        <v>5007900</v>
      </c>
    </row>
    <row r="20" spans="1:5" ht="21.75" customHeight="1" x14ac:dyDescent="0.25">
      <c r="A20" s="103">
        <v>2</v>
      </c>
      <c r="B20" s="16" t="s">
        <v>17</v>
      </c>
      <c r="C20" s="131">
        <v>767800</v>
      </c>
      <c r="D20" s="133"/>
    </row>
    <row r="21" spans="1:5" ht="21.75" customHeight="1" x14ac:dyDescent="0.25">
      <c r="A21" s="104">
        <v>3</v>
      </c>
      <c r="B21" s="19" t="s">
        <v>16</v>
      </c>
      <c r="C21" s="134">
        <v>321000</v>
      </c>
      <c r="D21" s="133"/>
    </row>
    <row r="22" spans="1:5" ht="21.75" customHeight="1" x14ac:dyDescent="0.25">
      <c r="A22" s="104">
        <v>4</v>
      </c>
      <c r="B22" s="35" t="s">
        <v>31</v>
      </c>
      <c r="C22" s="134">
        <v>1932700</v>
      </c>
      <c r="D22" s="133"/>
    </row>
    <row r="23" spans="1:5" ht="20.25" customHeight="1" x14ac:dyDescent="0.25">
      <c r="A23" s="105" t="s">
        <v>1</v>
      </c>
      <c r="B23" s="19" t="s">
        <v>18</v>
      </c>
      <c r="C23" s="134">
        <v>1390000</v>
      </c>
      <c r="D23" s="135"/>
      <c r="E23">
        <v>5745700</v>
      </c>
    </row>
    <row r="24" spans="1:5" ht="24.75" customHeight="1" x14ac:dyDescent="0.25">
      <c r="A24" s="105" t="s">
        <v>145</v>
      </c>
      <c r="B24" s="19" t="s">
        <v>15</v>
      </c>
      <c r="C24" s="134">
        <v>840000</v>
      </c>
      <c r="D24" s="134">
        <v>622800</v>
      </c>
    </row>
    <row r="25" spans="1:5" ht="15.75" x14ac:dyDescent="0.25">
      <c r="A25" s="104">
        <v>7</v>
      </c>
      <c r="B25" s="35" t="s">
        <v>98</v>
      </c>
      <c r="C25" s="134">
        <v>3538000</v>
      </c>
      <c r="D25" s="134">
        <v>3171000</v>
      </c>
    </row>
    <row r="26" spans="1:5" ht="15.75" x14ac:dyDescent="0.25">
      <c r="A26" s="104">
        <v>8</v>
      </c>
      <c r="B26" s="35" t="s">
        <v>28</v>
      </c>
      <c r="C26" s="134">
        <v>150000</v>
      </c>
      <c r="D26" s="134">
        <v>87192</v>
      </c>
    </row>
    <row r="27" spans="1:5" ht="16.5" thickBot="1" x14ac:dyDescent="0.3">
      <c r="A27" s="106">
        <v>9</v>
      </c>
      <c r="B27" s="107" t="s">
        <v>144</v>
      </c>
      <c r="C27" s="136">
        <v>500000</v>
      </c>
      <c r="D27" s="136">
        <v>1200000</v>
      </c>
    </row>
    <row r="28" spans="1:5" ht="16.5" thickBot="1" x14ac:dyDescent="0.3">
      <c r="A28" s="41"/>
      <c r="B28" s="77" t="s">
        <v>142</v>
      </c>
      <c r="C28" s="137">
        <f>SUM(C19:C27)</f>
        <v>10773700</v>
      </c>
      <c r="D28" s="137">
        <f>SUM(D19:D27)</f>
        <v>10088892</v>
      </c>
    </row>
    <row r="29" spans="1:5" ht="16.5" thickBot="1" x14ac:dyDescent="0.3">
      <c r="A29" s="98" t="s">
        <v>73</v>
      </c>
      <c r="B29" s="45" t="s">
        <v>39</v>
      </c>
      <c r="C29" s="137"/>
      <c r="D29" s="138"/>
    </row>
    <row r="30" spans="1:5" ht="22.5" customHeight="1" x14ac:dyDescent="0.25">
      <c r="A30" s="97">
        <v>1</v>
      </c>
      <c r="B30" s="95" t="s">
        <v>74</v>
      </c>
      <c r="C30" s="125">
        <v>140800</v>
      </c>
      <c r="D30" s="125">
        <v>140800</v>
      </c>
    </row>
    <row r="31" spans="1:5" ht="15.75" x14ac:dyDescent="0.25">
      <c r="A31" s="15">
        <v>2</v>
      </c>
      <c r="B31" s="18" t="s">
        <v>84</v>
      </c>
      <c r="C31" s="126">
        <v>60000</v>
      </c>
      <c r="D31" s="126">
        <v>60000</v>
      </c>
    </row>
    <row r="32" spans="1:5" ht="30" x14ac:dyDescent="0.25">
      <c r="A32" s="15">
        <v>3</v>
      </c>
      <c r="B32" s="18" t="s">
        <v>107</v>
      </c>
      <c r="C32" s="126">
        <v>850000</v>
      </c>
      <c r="D32" s="126">
        <v>957200</v>
      </c>
    </row>
    <row r="33" spans="1:4" ht="15.75" x14ac:dyDescent="0.25">
      <c r="A33" s="15">
        <v>4</v>
      </c>
      <c r="B33" s="18" t="s">
        <v>37</v>
      </c>
      <c r="C33" s="126">
        <v>50000</v>
      </c>
      <c r="D33" s="126">
        <v>50000</v>
      </c>
    </row>
    <row r="34" spans="1:4" ht="16.5" thickBot="1" x14ac:dyDescent="0.3">
      <c r="A34" s="99"/>
      <c r="B34" s="101" t="s">
        <v>141</v>
      </c>
      <c r="C34" s="127">
        <f>SUM(C30:C33)</f>
        <v>1100800</v>
      </c>
      <c r="D34" s="127">
        <f>SUM(D30:D33)</f>
        <v>1208000</v>
      </c>
    </row>
    <row r="35" spans="1:4" ht="16.5" thickBot="1" x14ac:dyDescent="0.3">
      <c r="A35" s="96"/>
      <c r="B35" s="77" t="s">
        <v>143</v>
      </c>
      <c r="C35" s="137">
        <f>C28+C34</f>
        <v>11874500</v>
      </c>
      <c r="D35" s="137">
        <f>D28+D34</f>
        <v>11296892</v>
      </c>
    </row>
    <row r="36" spans="1:4" x14ac:dyDescent="0.25">
      <c r="B36" s="48" t="s">
        <v>111</v>
      </c>
      <c r="C36" s="47"/>
    </row>
    <row r="37" spans="1:4" x14ac:dyDescent="0.25">
      <c r="B37" s="115" t="s">
        <v>116</v>
      </c>
      <c r="C37" s="115"/>
    </row>
    <row r="38" spans="1:4" x14ac:dyDescent="0.25">
      <c r="B38" s="116" t="s">
        <v>112</v>
      </c>
      <c r="C38" s="116"/>
    </row>
    <row r="39" spans="1:4" x14ac:dyDescent="0.25">
      <c r="B39" s="116" t="s">
        <v>113</v>
      </c>
      <c r="C39" s="116"/>
    </row>
    <row r="40" spans="1:4" x14ac:dyDescent="0.25">
      <c r="B40" s="115" t="s">
        <v>114</v>
      </c>
      <c r="C40" s="115"/>
    </row>
    <row r="41" spans="1:4" x14ac:dyDescent="0.25">
      <c r="B41" s="116" t="s">
        <v>115</v>
      </c>
      <c r="C41" s="116"/>
    </row>
    <row r="42" spans="1:4" x14ac:dyDescent="0.25">
      <c r="B42" s="50"/>
      <c r="C42" s="50"/>
    </row>
    <row r="44" spans="1:4" x14ac:dyDescent="0.25">
      <c r="B44" s="48" t="s">
        <v>117</v>
      </c>
      <c r="C44" s="49" t="s">
        <v>118</v>
      </c>
    </row>
  </sheetData>
  <mergeCells count="10">
    <mergeCell ref="D19:D23"/>
    <mergeCell ref="A3:C3"/>
    <mergeCell ref="C17:D17"/>
    <mergeCell ref="A1:D1"/>
    <mergeCell ref="A2:D2"/>
    <mergeCell ref="B37:C37"/>
    <mergeCell ref="B38:C38"/>
    <mergeCell ref="B39:C39"/>
    <mergeCell ref="B40:C40"/>
    <mergeCell ref="B41:C41"/>
  </mergeCells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workbookViewId="0">
      <selection activeCell="H45" sqref="H45"/>
    </sheetView>
  </sheetViews>
  <sheetFormatPr defaultRowHeight="15" x14ac:dyDescent="0.2"/>
  <cols>
    <col min="1" max="1" width="9.28515625" style="3" customWidth="1"/>
    <col min="2" max="2" width="72.42578125" style="3" customWidth="1"/>
    <col min="3" max="3" width="17.28515625" style="5" customWidth="1"/>
    <col min="4" max="4" width="18.85546875" style="2" hidden="1" customWidth="1"/>
    <col min="5" max="5" width="16.85546875" style="3" customWidth="1"/>
    <col min="6" max="250" width="9.140625" style="3"/>
    <col min="251" max="251" width="9.28515625" style="3" customWidth="1"/>
    <col min="252" max="252" width="80.28515625" style="3" customWidth="1"/>
    <col min="253" max="253" width="14.28515625" style="3" customWidth="1"/>
    <col min="254" max="254" width="13.7109375" style="3" customWidth="1"/>
    <col min="255" max="255" width="37.140625" style="3" customWidth="1"/>
    <col min="256" max="506" width="9.140625" style="3"/>
    <col min="507" max="507" width="9.28515625" style="3" customWidth="1"/>
    <col min="508" max="508" width="80.28515625" style="3" customWidth="1"/>
    <col min="509" max="509" width="14.28515625" style="3" customWidth="1"/>
    <col min="510" max="510" width="13.7109375" style="3" customWidth="1"/>
    <col min="511" max="511" width="37.140625" style="3" customWidth="1"/>
    <col min="512" max="762" width="9.140625" style="3"/>
    <col min="763" max="763" width="9.28515625" style="3" customWidth="1"/>
    <col min="764" max="764" width="80.28515625" style="3" customWidth="1"/>
    <col min="765" max="765" width="14.28515625" style="3" customWidth="1"/>
    <col min="766" max="766" width="13.7109375" style="3" customWidth="1"/>
    <col min="767" max="767" width="37.140625" style="3" customWidth="1"/>
    <col min="768" max="1018" width="9.140625" style="3"/>
    <col min="1019" max="1019" width="9.28515625" style="3" customWidth="1"/>
    <col min="1020" max="1020" width="80.28515625" style="3" customWidth="1"/>
    <col min="1021" max="1021" width="14.28515625" style="3" customWidth="1"/>
    <col min="1022" max="1022" width="13.7109375" style="3" customWidth="1"/>
    <col min="1023" max="1023" width="37.140625" style="3" customWidth="1"/>
    <col min="1024" max="1274" width="9.140625" style="3"/>
    <col min="1275" max="1275" width="9.28515625" style="3" customWidth="1"/>
    <col min="1276" max="1276" width="80.28515625" style="3" customWidth="1"/>
    <col min="1277" max="1277" width="14.28515625" style="3" customWidth="1"/>
    <col min="1278" max="1278" width="13.7109375" style="3" customWidth="1"/>
    <col min="1279" max="1279" width="37.140625" style="3" customWidth="1"/>
    <col min="1280" max="1530" width="9.140625" style="3"/>
    <col min="1531" max="1531" width="9.28515625" style="3" customWidth="1"/>
    <col min="1532" max="1532" width="80.28515625" style="3" customWidth="1"/>
    <col min="1533" max="1533" width="14.28515625" style="3" customWidth="1"/>
    <col min="1534" max="1534" width="13.7109375" style="3" customWidth="1"/>
    <col min="1535" max="1535" width="37.140625" style="3" customWidth="1"/>
    <col min="1536" max="1786" width="9.140625" style="3"/>
    <col min="1787" max="1787" width="9.28515625" style="3" customWidth="1"/>
    <col min="1788" max="1788" width="80.28515625" style="3" customWidth="1"/>
    <col min="1789" max="1789" width="14.28515625" style="3" customWidth="1"/>
    <col min="1790" max="1790" width="13.7109375" style="3" customWidth="1"/>
    <col min="1791" max="1791" width="37.140625" style="3" customWidth="1"/>
    <col min="1792" max="2042" width="9.140625" style="3"/>
    <col min="2043" max="2043" width="9.28515625" style="3" customWidth="1"/>
    <col min="2044" max="2044" width="80.28515625" style="3" customWidth="1"/>
    <col min="2045" max="2045" width="14.28515625" style="3" customWidth="1"/>
    <col min="2046" max="2046" width="13.7109375" style="3" customWidth="1"/>
    <col min="2047" max="2047" width="37.140625" style="3" customWidth="1"/>
    <col min="2048" max="2298" width="9.140625" style="3"/>
    <col min="2299" max="2299" width="9.28515625" style="3" customWidth="1"/>
    <col min="2300" max="2300" width="80.28515625" style="3" customWidth="1"/>
    <col min="2301" max="2301" width="14.28515625" style="3" customWidth="1"/>
    <col min="2302" max="2302" width="13.7109375" style="3" customWidth="1"/>
    <col min="2303" max="2303" width="37.140625" style="3" customWidth="1"/>
    <col min="2304" max="2554" width="9.140625" style="3"/>
    <col min="2555" max="2555" width="9.28515625" style="3" customWidth="1"/>
    <col min="2556" max="2556" width="80.28515625" style="3" customWidth="1"/>
    <col min="2557" max="2557" width="14.28515625" style="3" customWidth="1"/>
    <col min="2558" max="2558" width="13.7109375" style="3" customWidth="1"/>
    <col min="2559" max="2559" width="37.140625" style="3" customWidth="1"/>
    <col min="2560" max="2810" width="9.140625" style="3"/>
    <col min="2811" max="2811" width="9.28515625" style="3" customWidth="1"/>
    <col min="2812" max="2812" width="80.28515625" style="3" customWidth="1"/>
    <col min="2813" max="2813" width="14.28515625" style="3" customWidth="1"/>
    <col min="2814" max="2814" width="13.7109375" style="3" customWidth="1"/>
    <col min="2815" max="2815" width="37.140625" style="3" customWidth="1"/>
    <col min="2816" max="3066" width="9.140625" style="3"/>
    <col min="3067" max="3067" width="9.28515625" style="3" customWidth="1"/>
    <col min="3068" max="3068" width="80.28515625" style="3" customWidth="1"/>
    <col min="3069" max="3069" width="14.28515625" style="3" customWidth="1"/>
    <col min="3070" max="3070" width="13.7109375" style="3" customWidth="1"/>
    <col min="3071" max="3071" width="37.140625" style="3" customWidth="1"/>
    <col min="3072" max="3322" width="9.140625" style="3"/>
    <col min="3323" max="3323" width="9.28515625" style="3" customWidth="1"/>
    <col min="3324" max="3324" width="80.28515625" style="3" customWidth="1"/>
    <col min="3325" max="3325" width="14.28515625" style="3" customWidth="1"/>
    <col min="3326" max="3326" width="13.7109375" style="3" customWidth="1"/>
    <col min="3327" max="3327" width="37.140625" style="3" customWidth="1"/>
    <col min="3328" max="3578" width="9.140625" style="3"/>
    <col min="3579" max="3579" width="9.28515625" style="3" customWidth="1"/>
    <col min="3580" max="3580" width="80.28515625" style="3" customWidth="1"/>
    <col min="3581" max="3581" width="14.28515625" style="3" customWidth="1"/>
    <col min="3582" max="3582" width="13.7109375" style="3" customWidth="1"/>
    <col min="3583" max="3583" width="37.140625" style="3" customWidth="1"/>
    <col min="3584" max="3834" width="9.140625" style="3"/>
    <col min="3835" max="3835" width="9.28515625" style="3" customWidth="1"/>
    <col min="3836" max="3836" width="80.28515625" style="3" customWidth="1"/>
    <col min="3837" max="3837" width="14.28515625" style="3" customWidth="1"/>
    <col min="3838" max="3838" width="13.7109375" style="3" customWidth="1"/>
    <col min="3839" max="3839" width="37.140625" style="3" customWidth="1"/>
    <col min="3840" max="4090" width="9.140625" style="3"/>
    <col min="4091" max="4091" width="9.28515625" style="3" customWidth="1"/>
    <col min="4092" max="4092" width="80.28515625" style="3" customWidth="1"/>
    <col min="4093" max="4093" width="14.28515625" style="3" customWidth="1"/>
    <col min="4094" max="4094" width="13.7109375" style="3" customWidth="1"/>
    <col min="4095" max="4095" width="37.140625" style="3" customWidth="1"/>
    <col min="4096" max="4346" width="9.140625" style="3"/>
    <col min="4347" max="4347" width="9.28515625" style="3" customWidth="1"/>
    <col min="4348" max="4348" width="80.28515625" style="3" customWidth="1"/>
    <col min="4349" max="4349" width="14.28515625" style="3" customWidth="1"/>
    <col min="4350" max="4350" width="13.7109375" style="3" customWidth="1"/>
    <col min="4351" max="4351" width="37.140625" style="3" customWidth="1"/>
    <col min="4352" max="4602" width="9.140625" style="3"/>
    <col min="4603" max="4603" width="9.28515625" style="3" customWidth="1"/>
    <col min="4604" max="4604" width="80.28515625" style="3" customWidth="1"/>
    <col min="4605" max="4605" width="14.28515625" style="3" customWidth="1"/>
    <col min="4606" max="4606" width="13.7109375" style="3" customWidth="1"/>
    <col min="4607" max="4607" width="37.140625" style="3" customWidth="1"/>
    <col min="4608" max="4858" width="9.140625" style="3"/>
    <col min="4859" max="4859" width="9.28515625" style="3" customWidth="1"/>
    <col min="4860" max="4860" width="80.28515625" style="3" customWidth="1"/>
    <col min="4861" max="4861" width="14.28515625" style="3" customWidth="1"/>
    <col min="4862" max="4862" width="13.7109375" style="3" customWidth="1"/>
    <col min="4863" max="4863" width="37.140625" style="3" customWidth="1"/>
    <col min="4864" max="5114" width="9.140625" style="3"/>
    <col min="5115" max="5115" width="9.28515625" style="3" customWidth="1"/>
    <col min="5116" max="5116" width="80.28515625" style="3" customWidth="1"/>
    <col min="5117" max="5117" width="14.28515625" style="3" customWidth="1"/>
    <col min="5118" max="5118" width="13.7109375" style="3" customWidth="1"/>
    <col min="5119" max="5119" width="37.140625" style="3" customWidth="1"/>
    <col min="5120" max="5370" width="9.140625" style="3"/>
    <col min="5371" max="5371" width="9.28515625" style="3" customWidth="1"/>
    <col min="5372" max="5372" width="80.28515625" style="3" customWidth="1"/>
    <col min="5373" max="5373" width="14.28515625" style="3" customWidth="1"/>
    <col min="5374" max="5374" width="13.7109375" style="3" customWidth="1"/>
    <col min="5375" max="5375" width="37.140625" style="3" customWidth="1"/>
    <col min="5376" max="5626" width="9.140625" style="3"/>
    <col min="5627" max="5627" width="9.28515625" style="3" customWidth="1"/>
    <col min="5628" max="5628" width="80.28515625" style="3" customWidth="1"/>
    <col min="5629" max="5629" width="14.28515625" style="3" customWidth="1"/>
    <col min="5630" max="5630" width="13.7109375" style="3" customWidth="1"/>
    <col min="5631" max="5631" width="37.140625" style="3" customWidth="1"/>
    <col min="5632" max="5882" width="9.140625" style="3"/>
    <col min="5883" max="5883" width="9.28515625" style="3" customWidth="1"/>
    <col min="5884" max="5884" width="80.28515625" style="3" customWidth="1"/>
    <col min="5885" max="5885" width="14.28515625" style="3" customWidth="1"/>
    <col min="5886" max="5886" width="13.7109375" style="3" customWidth="1"/>
    <col min="5887" max="5887" width="37.140625" style="3" customWidth="1"/>
    <col min="5888" max="6138" width="9.140625" style="3"/>
    <col min="6139" max="6139" width="9.28515625" style="3" customWidth="1"/>
    <col min="6140" max="6140" width="80.28515625" style="3" customWidth="1"/>
    <col min="6141" max="6141" width="14.28515625" style="3" customWidth="1"/>
    <col min="6142" max="6142" width="13.7109375" style="3" customWidth="1"/>
    <col min="6143" max="6143" width="37.140625" style="3" customWidth="1"/>
    <col min="6144" max="6394" width="9.140625" style="3"/>
    <col min="6395" max="6395" width="9.28515625" style="3" customWidth="1"/>
    <col min="6396" max="6396" width="80.28515625" style="3" customWidth="1"/>
    <col min="6397" max="6397" width="14.28515625" style="3" customWidth="1"/>
    <col min="6398" max="6398" width="13.7109375" style="3" customWidth="1"/>
    <col min="6399" max="6399" width="37.140625" style="3" customWidth="1"/>
    <col min="6400" max="6650" width="9.140625" style="3"/>
    <col min="6651" max="6651" width="9.28515625" style="3" customWidth="1"/>
    <col min="6652" max="6652" width="80.28515625" style="3" customWidth="1"/>
    <col min="6653" max="6653" width="14.28515625" style="3" customWidth="1"/>
    <col min="6654" max="6654" width="13.7109375" style="3" customWidth="1"/>
    <col min="6655" max="6655" width="37.140625" style="3" customWidth="1"/>
    <col min="6656" max="6906" width="9.140625" style="3"/>
    <col min="6907" max="6907" width="9.28515625" style="3" customWidth="1"/>
    <col min="6908" max="6908" width="80.28515625" style="3" customWidth="1"/>
    <col min="6909" max="6909" width="14.28515625" style="3" customWidth="1"/>
    <col min="6910" max="6910" width="13.7109375" style="3" customWidth="1"/>
    <col min="6911" max="6911" width="37.140625" style="3" customWidth="1"/>
    <col min="6912" max="7162" width="9.140625" style="3"/>
    <col min="7163" max="7163" width="9.28515625" style="3" customWidth="1"/>
    <col min="7164" max="7164" width="80.28515625" style="3" customWidth="1"/>
    <col min="7165" max="7165" width="14.28515625" style="3" customWidth="1"/>
    <col min="7166" max="7166" width="13.7109375" style="3" customWidth="1"/>
    <col min="7167" max="7167" width="37.140625" style="3" customWidth="1"/>
    <col min="7168" max="7418" width="9.140625" style="3"/>
    <col min="7419" max="7419" width="9.28515625" style="3" customWidth="1"/>
    <col min="7420" max="7420" width="80.28515625" style="3" customWidth="1"/>
    <col min="7421" max="7421" width="14.28515625" style="3" customWidth="1"/>
    <col min="7422" max="7422" width="13.7109375" style="3" customWidth="1"/>
    <col min="7423" max="7423" width="37.140625" style="3" customWidth="1"/>
    <col min="7424" max="7674" width="9.140625" style="3"/>
    <col min="7675" max="7675" width="9.28515625" style="3" customWidth="1"/>
    <col min="7676" max="7676" width="80.28515625" style="3" customWidth="1"/>
    <col min="7677" max="7677" width="14.28515625" style="3" customWidth="1"/>
    <col min="7678" max="7678" width="13.7109375" style="3" customWidth="1"/>
    <col min="7679" max="7679" width="37.140625" style="3" customWidth="1"/>
    <col min="7680" max="7930" width="9.140625" style="3"/>
    <col min="7931" max="7931" width="9.28515625" style="3" customWidth="1"/>
    <col min="7932" max="7932" width="80.28515625" style="3" customWidth="1"/>
    <col min="7933" max="7933" width="14.28515625" style="3" customWidth="1"/>
    <col min="7934" max="7934" width="13.7109375" style="3" customWidth="1"/>
    <col min="7935" max="7935" width="37.140625" style="3" customWidth="1"/>
    <col min="7936" max="8186" width="9.140625" style="3"/>
    <col min="8187" max="8187" width="9.28515625" style="3" customWidth="1"/>
    <col min="8188" max="8188" width="80.28515625" style="3" customWidth="1"/>
    <col min="8189" max="8189" width="14.28515625" style="3" customWidth="1"/>
    <col min="8190" max="8190" width="13.7109375" style="3" customWidth="1"/>
    <col min="8191" max="8191" width="37.140625" style="3" customWidth="1"/>
    <col min="8192" max="8442" width="9.140625" style="3"/>
    <col min="8443" max="8443" width="9.28515625" style="3" customWidth="1"/>
    <col min="8444" max="8444" width="80.28515625" style="3" customWidth="1"/>
    <col min="8445" max="8445" width="14.28515625" style="3" customWidth="1"/>
    <col min="8446" max="8446" width="13.7109375" style="3" customWidth="1"/>
    <col min="8447" max="8447" width="37.140625" style="3" customWidth="1"/>
    <col min="8448" max="8698" width="9.140625" style="3"/>
    <col min="8699" max="8699" width="9.28515625" style="3" customWidth="1"/>
    <col min="8700" max="8700" width="80.28515625" style="3" customWidth="1"/>
    <col min="8701" max="8701" width="14.28515625" style="3" customWidth="1"/>
    <col min="8702" max="8702" width="13.7109375" style="3" customWidth="1"/>
    <col min="8703" max="8703" width="37.140625" style="3" customWidth="1"/>
    <col min="8704" max="8954" width="9.140625" style="3"/>
    <col min="8955" max="8955" width="9.28515625" style="3" customWidth="1"/>
    <col min="8956" max="8956" width="80.28515625" style="3" customWidth="1"/>
    <col min="8957" max="8957" width="14.28515625" style="3" customWidth="1"/>
    <col min="8958" max="8958" width="13.7109375" style="3" customWidth="1"/>
    <col min="8959" max="8959" width="37.140625" style="3" customWidth="1"/>
    <col min="8960" max="9210" width="9.140625" style="3"/>
    <col min="9211" max="9211" width="9.28515625" style="3" customWidth="1"/>
    <col min="9212" max="9212" width="80.28515625" style="3" customWidth="1"/>
    <col min="9213" max="9213" width="14.28515625" style="3" customWidth="1"/>
    <col min="9214" max="9214" width="13.7109375" style="3" customWidth="1"/>
    <col min="9215" max="9215" width="37.140625" style="3" customWidth="1"/>
    <col min="9216" max="9466" width="9.140625" style="3"/>
    <col min="9467" max="9467" width="9.28515625" style="3" customWidth="1"/>
    <col min="9468" max="9468" width="80.28515625" style="3" customWidth="1"/>
    <col min="9469" max="9469" width="14.28515625" style="3" customWidth="1"/>
    <col min="9470" max="9470" width="13.7109375" style="3" customWidth="1"/>
    <col min="9471" max="9471" width="37.140625" style="3" customWidth="1"/>
    <col min="9472" max="9722" width="9.140625" style="3"/>
    <col min="9723" max="9723" width="9.28515625" style="3" customWidth="1"/>
    <col min="9724" max="9724" width="80.28515625" style="3" customWidth="1"/>
    <col min="9725" max="9725" width="14.28515625" style="3" customWidth="1"/>
    <col min="9726" max="9726" width="13.7109375" style="3" customWidth="1"/>
    <col min="9727" max="9727" width="37.140625" style="3" customWidth="1"/>
    <col min="9728" max="9978" width="9.140625" style="3"/>
    <col min="9979" max="9979" width="9.28515625" style="3" customWidth="1"/>
    <col min="9980" max="9980" width="80.28515625" style="3" customWidth="1"/>
    <col min="9981" max="9981" width="14.28515625" style="3" customWidth="1"/>
    <col min="9982" max="9982" width="13.7109375" style="3" customWidth="1"/>
    <col min="9983" max="9983" width="37.140625" style="3" customWidth="1"/>
    <col min="9984" max="10234" width="9.140625" style="3"/>
    <col min="10235" max="10235" width="9.28515625" style="3" customWidth="1"/>
    <col min="10236" max="10236" width="80.28515625" style="3" customWidth="1"/>
    <col min="10237" max="10237" width="14.28515625" style="3" customWidth="1"/>
    <col min="10238" max="10238" width="13.7109375" style="3" customWidth="1"/>
    <col min="10239" max="10239" width="37.140625" style="3" customWidth="1"/>
    <col min="10240" max="10490" width="9.140625" style="3"/>
    <col min="10491" max="10491" width="9.28515625" style="3" customWidth="1"/>
    <col min="10492" max="10492" width="80.28515625" style="3" customWidth="1"/>
    <col min="10493" max="10493" width="14.28515625" style="3" customWidth="1"/>
    <col min="10494" max="10494" width="13.7109375" style="3" customWidth="1"/>
    <col min="10495" max="10495" width="37.140625" style="3" customWidth="1"/>
    <col min="10496" max="10746" width="9.140625" style="3"/>
    <col min="10747" max="10747" width="9.28515625" style="3" customWidth="1"/>
    <col min="10748" max="10748" width="80.28515625" style="3" customWidth="1"/>
    <col min="10749" max="10749" width="14.28515625" style="3" customWidth="1"/>
    <col min="10750" max="10750" width="13.7109375" style="3" customWidth="1"/>
    <col min="10751" max="10751" width="37.140625" style="3" customWidth="1"/>
    <col min="10752" max="11002" width="9.140625" style="3"/>
    <col min="11003" max="11003" width="9.28515625" style="3" customWidth="1"/>
    <col min="11004" max="11004" width="80.28515625" style="3" customWidth="1"/>
    <col min="11005" max="11005" width="14.28515625" style="3" customWidth="1"/>
    <col min="11006" max="11006" width="13.7109375" style="3" customWidth="1"/>
    <col min="11007" max="11007" width="37.140625" style="3" customWidth="1"/>
    <col min="11008" max="11258" width="9.140625" style="3"/>
    <col min="11259" max="11259" width="9.28515625" style="3" customWidth="1"/>
    <col min="11260" max="11260" width="80.28515625" style="3" customWidth="1"/>
    <col min="11261" max="11261" width="14.28515625" style="3" customWidth="1"/>
    <col min="11262" max="11262" width="13.7109375" style="3" customWidth="1"/>
    <col min="11263" max="11263" width="37.140625" style="3" customWidth="1"/>
    <col min="11264" max="11514" width="9.140625" style="3"/>
    <col min="11515" max="11515" width="9.28515625" style="3" customWidth="1"/>
    <col min="11516" max="11516" width="80.28515625" style="3" customWidth="1"/>
    <col min="11517" max="11517" width="14.28515625" style="3" customWidth="1"/>
    <col min="11518" max="11518" width="13.7109375" style="3" customWidth="1"/>
    <col min="11519" max="11519" width="37.140625" style="3" customWidth="1"/>
    <col min="11520" max="11770" width="9.140625" style="3"/>
    <col min="11771" max="11771" width="9.28515625" style="3" customWidth="1"/>
    <col min="11772" max="11772" width="80.28515625" style="3" customWidth="1"/>
    <col min="11773" max="11773" width="14.28515625" style="3" customWidth="1"/>
    <col min="11774" max="11774" width="13.7109375" style="3" customWidth="1"/>
    <col min="11775" max="11775" width="37.140625" style="3" customWidth="1"/>
    <col min="11776" max="12026" width="9.140625" style="3"/>
    <col min="12027" max="12027" width="9.28515625" style="3" customWidth="1"/>
    <col min="12028" max="12028" width="80.28515625" style="3" customWidth="1"/>
    <col min="12029" max="12029" width="14.28515625" style="3" customWidth="1"/>
    <col min="12030" max="12030" width="13.7109375" style="3" customWidth="1"/>
    <col min="12031" max="12031" width="37.140625" style="3" customWidth="1"/>
    <col min="12032" max="12282" width="9.140625" style="3"/>
    <col min="12283" max="12283" width="9.28515625" style="3" customWidth="1"/>
    <col min="12284" max="12284" width="80.28515625" style="3" customWidth="1"/>
    <col min="12285" max="12285" width="14.28515625" style="3" customWidth="1"/>
    <col min="12286" max="12286" width="13.7109375" style="3" customWidth="1"/>
    <col min="12287" max="12287" width="37.140625" style="3" customWidth="1"/>
    <col min="12288" max="12538" width="9.140625" style="3"/>
    <col min="12539" max="12539" width="9.28515625" style="3" customWidth="1"/>
    <col min="12540" max="12540" width="80.28515625" style="3" customWidth="1"/>
    <col min="12541" max="12541" width="14.28515625" style="3" customWidth="1"/>
    <col min="12542" max="12542" width="13.7109375" style="3" customWidth="1"/>
    <col min="12543" max="12543" width="37.140625" style="3" customWidth="1"/>
    <col min="12544" max="12794" width="9.140625" style="3"/>
    <col min="12795" max="12795" width="9.28515625" style="3" customWidth="1"/>
    <col min="12796" max="12796" width="80.28515625" style="3" customWidth="1"/>
    <col min="12797" max="12797" width="14.28515625" style="3" customWidth="1"/>
    <col min="12798" max="12798" width="13.7109375" style="3" customWidth="1"/>
    <col min="12799" max="12799" width="37.140625" style="3" customWidth="1"/>
    <col min="12800" max="13050" width="9.140625" style="3"/>
    <col min="13051" max="13051" width="9.28515625" style="3" customWidth="1"/>
    <col min="13052" max="13052" width="80.28515625" style="3" customWidth="1"/>
    <col min="13053" max="13053" width="14.28515625" style="3" customWidth="1"/>
    <col min="13054" max="13054" width="13.7109375" style="3" customWidth="1"/>
    <col min="13055" max="13055" width="37.140625" style="3" customWidth="1"/>
    <col min="13056" max="13306" width="9.140625" style="3"/>
    <col min="13307" max="13307" width="9.28515625" style="3" customWidth="1"/>
    <col min="13308" max="13308" width="80.28515625" style="3" customWidth="1"/>
    <col min="13309" max="13309" width="14.28515625" style="3" customWidth="1"/>
    <col min="13310" max="13310" width="13.7109375" style="3" customWidth="1"/>
    <col min="13311" max="13311" width="37.140625" style="3" customWidth="1"/>
    <col min="13312" max="13562" width="9.140625" style="3"/>
    <col min="13563" max="13563" width="9.28515625" style="3" customWidth="1"/>
    <col min="13564" max="13564" width="80.28515625" style="3" customWidth="1"/>
    <col min="13565" max="13565" width="14.28515625" style="3" customWidth="1"/>
    <col min="13566" max="13566" width="13.7109375" style="3" customWidth="1"/>
    <col min="13567" max="13567" width="37.140625" style="3" customWidth="1"/>
    <col min="13568" max="13818" width="9.140625" style="3"/>
    <col min="13819" max="13819" width="9.28515625" style="3" customWidth="1"/>
    <col min="13820" max="13820" width="80.28515625" style="3" customWidth="1"/>
    <col min="13821" max="13821" width="14.28515625" style="3" customWidth="1"/>
    <col min="13822" max="13822" width="13.7109375" style="3" customWidth="1"/>
    <col min="13823" max="13823" width="37.140625" style="3" customWidth="1"/>
    <col min="13824" max="14074" width="9.140625" style="3"/>
    <col min="14075" max="14075" width="9.28515625" style="3" customWidth="1"/>
    <col min="14076" max="14076" width="80.28515625" style="3" customWidth="1"/>
    <col min="14077" max="14077" width="14.28515625" style="3" customWidth="1"/>
    <col min="14078" max="14078" width="13.7109375" style="3" customWidth="1"/>
    <col min="14079" max="14079" width="37.140625" style="3" customWidth="1"/>
    <col min="14080" max="14330" width="9.140625" style="3"/>
    <col min="14331" max="14331" width="9.28515625" style="3" customWidth="1"/>
    <col min="14332" max="14332" width="80.28515625" style="3" customWidth="1"/>
    <col min="14333" max="14333" width="14.28515625" style="3" customWidth="1"/>
    <col min="14334" max="14334" width="13.7109375" style="3" customWidth="1"/>
    <col min="14335" max="14335" width="37.140625" style="3" customWidth="1"/>
    <col min="14336" max="14586" width="9.140625" style="3"/>
    <col min="14587" max="14587" width="9.28515625" style="3" customWidth="1"/>
    <col min="14588" max="14588" width="80.28515625" style="3" customWidth="1"/>
    <col min="14589" max="14589" width="14.28515625" style="3" customWidth="1"/>
    <col min="14590" max="14590" width="13.7109375" style="3" customWidth="1"/>
    <col min="14591" max="14591" width="37.140625" style="3" customWidth="1"/>
    <col min="14592" max="14842" width="9.140625" style="3"/>
    <col min="14843" max="14843" width="9.28515625" style="3" customWidth="1"/>
    <col min="14844" max="14844" width="80.28515625" style="3" customWidth="1"/>
    <col min="14845" max="14845" width="14.28515625" style="3" customWidth="1"/>
    <col min="14846" max="14846" width="13.7109375" style="3" customWidth="1"/>
    <col min="14847" max="14847" width="37.140625" style="3" customWidth="1"/>
    <col min="14848" max="15098" width="9.140625" style="3"/>
    <col min="15099" max="15099" width="9.28515625" style="3" customWidth="1"/>
    <col min="15100" max="15100" width="80.28515625" style="3" customWidth="1"/>
    <col min="15101" max="15101" width="14.28515625" style="3" customWidth="1"/>
    <col min="15102" max="15102" width="13.7109375" style="3" customWidth="1"/>
    <col min="15103" max="15103" width="37.140625" style="3" customWidth="1"/>
    <col min="15104" max="15354" width="9.140625" style="3"/>
    <col min="15355" max="15355" width="9.28515625" style="3" customWidth="1"/>
    <col min="15356" max="15356" width="80.28515625" style="3" customWidth="1"/>
    <col min="15357" max="15357" width="14.28515625" style="3" customWidth="1"/>
    <col min="15358" max="15358" width="13.7109375" style="3" customWidth="1"/>
    <col min="15359" max="15359" width="37.140625" style="3" customWidth="1"/>
    <col min="15360" max="15610" width="9.140625" style="3"/>
    <col min="15611" max="15611" width="9.28515625" style="3" customWidth="1"/>
    <col min="15612" max="15612" width="80.28515625" style="3" customWidth="1"/>
    <col min="15613" max="15613" width="14.28515625" style="3" customWidth="1"/>
    <col min="15614" max="15614" width="13.7109375" style="3" customWidth="1"/>
    <col min="15615" max="15615" width="37.140625" style="3" customWidth="1"/>
    <col min="15616" max="15866" width="9.140625" style="3"/>
    <col min="15867" max="15867" width="9.28515625" style="3" customWidth="1"/>
    <col min="15868" max="15868" width="80.28515625" style="3" customWidth="1"/>
    <col min="15869" max="15869" width="14.28515625" style="3" customWidth="1"/>
    <col min="15870" max="15870" width="13.7109375" style="3" customWidth="1"/>
    <col min="15871" max="15871" width="37.140625" style="3" customWidth="1"/>
    <col min="15872" max="16122" width="9.140625" style="3"/>
    <col min="16123" max="16123" width="9.28515625" style="3" customWidth="1"/>
    <col min="16124" max="16124" width="80.28515625" style="3" customWidth="1"/>
    <col min="16125" max="16125" width="14.28515625" style="3" customWidth="1"/>
    <col min="16126" max="16126" width="13.7109375" style="3" customWidth="1"/>
    <col min="16127" max="16127" width="37.140625" style="3" customWidth="1"/>
    <col min="16128" max="16384" width="9.140625" style="3"/>
  </cols>
  <sheetData>
    <row r="1" spans="1:5" ht="18.75" customHeight="1" x14ac:dyDescent="0.2">
      <c r="A1" s="123" t="s">
        <v>140</v>
      </c>
      <c r="B1" s="123"/>
      <c r="C1" s="123"/>
      <c r="D1" s="123"/>
      <c r="E1" s="94"/>
    </row>
    <row r="2" spans="1:5" ht="16.5" customHeight="1" x14ac:dyDescent="0.2">
      <c r="A2" s="123" t="s">
        <v>40</v>
      </c>
      <c r="B2" s="123"/>
      <c r="C2" s="123"/>
      <c r="D2" s="123"/>
      <c r="E2" s="94"/>
    </row>
    <row r="3" spans="1:5" ht="49.5" customHeight="1" thickBot="1" x14ac:dyDescent="0.25">
      <c r="A3" s="124" t="s">
        <v>120</v>
      </c>
      <c r="B3" s="124"/>
      <c r="C3" s="124"/>
      <c r="D3" s="124"/>
      <c r="E3" s="124"/>
    </row>
    <row r="4" spans="1:5" ht="40.5" customHeight="1" thickBot="1" x14ac:dyDescent="0.25">
      <c r="A4" s="6" t="s">
        <v>4</v>
      </c>
      <c r="B4" s="25" t="s">
        <v>42</v>
      </c>
      <c r="C4" s="21" t="s">
        <v>139</v>
      </c>
      <c r="D4" s="20" t="s">
        <v>43</v>
      </c>
      <c r="E4" s="21" t="s">
        <v>127</v>
      </c>
    </row>
    <row r="5" spans="1:5" ht="16.5" thickBot="1" x14ac:dyDescent="0.3">
      <c r="A5" s="29" t="s">
        <v>44</v>
      </c>
      <c r="B5" s="30" t="s">
        <v>41</v>
      </c>
      <c r="C5" s="31"/>
      <c r="D5" s="32"/>
      <c r="E5" s="56"/>
    </row>
    <row r="6" spans="1:5" ht="33" customHeight="1" x14ac:dyDescent="0.2">
      <c r="A6" s="33">
        <v>1</v>
      </c>
      <c r="B6" s="34" t="s">
        <v>91</v>
      </c>
      <c r="C6" s="27">
        <v>1334.2</v>
      </c>
      <c r="D6" s="28" t="s">
        <v>85</v>
      </c>
      <c r="E6" s="27">
        <v>1334.2</v>
      </c>
    </row>
    <row r="7" spans="1:5" ht="14.25" x14ac:dyDescent="0.2">
      <c r="A7" s="7">
        <v>2</v>
      </c>
      <c r="B7" s="16" t="s">
        <v>17</v>
      </c>
      <c r="C7" s="23">
        <f>SUM(C8:C13)</f>
        <v>767.8</v>
      </c>
      <c r="D7" s="26"/>
      <c r="E7" s="23">
        <f>SUM(E8:E12)</f>
        <v>767.8</v>
      </c>
    </row>
    <row r="8" spans="1:5" ht="15" customHeight="1" x14ac:dyDescent="0.2">
      <c r="A8" s="8" t="s">
        <v>45</v>
      </c>
      <c r="B8" s="17" t="s">
        <v>6</v>
      </c>
      <c r="C8" s="24">
        <v>30</v>
      </c>
      <c r="D8" s="26" t="s">
        <v>5</v>
      </c>
      <c r="E8" s="24">
        <v>30</v>
      </c>
    </row>
    <row r="9" spans="1:5" ht="15.75" x14ac:dyDescent="0.2">
      <c r="A9" s="8" t="s">
        <v>46</v>
      </c>
      <c r="B9" s="18" t="s">
        <v>7</v>
      </c>
      <c r="C9" s="24">
        <v>30.8</v>
      </c>
      <c r="D9" s="26" t="s">
        <v>92</v>
      </c>
      <c r="E9" s="24">
        <v>30.8</v>
      </c>
    </row>
    <row r="10" spans="1:5" ht="15" customHeight="1" x14ac:dyDescent="0.2">
      <c r="A10" s="8" t="s">
        <v>47</v>
      </c>
      <c r="B10" s="18" t="s">
        <v>95</v>
      </c>
      <c r="C10" s="24">
        <v>457</v>
      </c>
      <c r="D10" s="26" t="s">
        <v>85</v>
      </c>
      <c r="E10" s="24">
        <v>457</v>
      </c>
    </row>
    <row r="11" spans="1:5" ht="15.75" x14ac:dyDescent="0.2">
      <c r="A11" s="8" t="s">
        <v>48</v>
      </c>
      <c r="B11" s="18" t="s">
        <v>93</v>
      </c>
      <c r="C11" s="24">
        <v>50</v>
      </c>
      <c r="D11" s="26" t="s">
        <v>86</v>
      </c>
      <c r="E11" s="24">
        <v>50</v>
      </c>
    </row>
    <row r="12" spans="1:5" ht="15.75" x14ac:dyDescent="0.2">
      <c r="A12" s="8" t="s">
        <v>49</v>
      </c>
      <c r="B12" s="18" t="s">
        <v>11</v>
      </c>
      <c r="C12" s="24">
        <v>200</v>
      </c>
      <c r="D12" s="26" t="s">
        <v>3</v>
      </c>
      <c r="E12" s="24">
        <v>200</v>
      </c>
    </row>
    <row r="13" spans="1:5" ht="15.75" x14ac:dyDescent="0.2">
      <c r="A13" s="8" t="s">
        <v>105</v>
      </c>
      <c r="B13" s="18" t="s">
        <v>106</v>
      </c>
      <c r="C13" s="24">
        <v>0</v>
      </c>
      <c r="D13" s="26" t="s">
        <v>88</v>
      </c>
      <c r="E13" s="24">
        <v>0</v>
      </c>
    </row>
    <row r="14" spans="1:5" ht="15" customHeight="1" x14ac:dyDescent="0.2">
      <c r="A14" s="13">
        <v>3</v>
      </c>
      <c r="B14" s="19" t="s">
        <v>16</v>
      </c>
      <c r="C14" s="22">
        <f>SUM(C15:C19)</f>
        <v>321</v>
      </c>
      <c r="D14" s="26"/>
      <c r="E14" s="22">
        <f>SUM(E15:E19)</f>
        <v>321</v>
      </c>
    </row>
    <row r="15" spans="1:5" ht="15.75" x14ac:dyDescent="0.2">
      <c r="A15" s="8" t="s">
        <v>50</v>
      </c>
      <c r="B15" s="42" t="s">
        <v>94</v>
      </c>
      <c r="C15" s="24">
        <v>133</v>
      </c>
      <c r="D15" s="26" t="s">
        <v>88</v>
      </c>
      <c r="E15" s="24">
        <v>133</v>
      </c>
    </row>
    <row r="16" spans="1:5" ht="15.75" x14ac:dyDescent="0.2">
      <c r="A16" s="8" t="s">
        <v>51</v>
      </c>
      <c r="B16" s="42" t="s">
        <v>9</v>
      </c>
      <c r="C16" s="24">
        <v>108</v>
      </c>
      <c r="D16" s="26" t="s">
        <v>88</v>
      </c>
      <c r="E16" s="24">
        <v>108</v>
      </c>
    </row>
    <row r="17" spans="1:5" ht="15.75" x14ac:dyDescent="0.2">
      <c r="A17" s="8" t="s">
        <v>52</v>
      </c>
      <c r="B17" s="42" t="s">
        <v>8</v>
      </c>
      <c r="C17" s="24">
        <v>30</v>
      </c>
      <c r="D17" s="26" t="s">
        <v>85</v>
      </c>
      <c r="E17" s="24">
        <v>30</v>
      </c>
    </row>
    <row r="18" spans="1:5" ht="30" x14ac:dyDescent="0.2">
      <c r="A18" s="8" t="s">
        <v>53</v>
      </c>
      <c r="B18" s="42" t="s">
        <v>10</v>
      </c>
      <c r="C18" s="24">
        <v>50</v>
      </c>
      <c r="D18" s="26" t="s">
        <v>85</v>
      </c>
      <c r="E18" s="24">
        <v>50</v>
      </c>
    </row>
    <row r="19" spans="1:5" ht="15.75" x14ac:dyDescent="0.2">
      <c r="A19" s="8" t="s">
        <v>104</v>
      </c>
      <c r="B19" s="42" t="s">
        <v>38</v>
      </c>
      <c r="C19" s="24">
        <v>0</v>
      </c>
      <c r="D19" s="26" t="s">
        <v>88</v>
      </c>
      <c r="E19" s="24">
        <v>0</v>
      </c>
    </row>
    <row r="20" spans="1:5" ht="15.75" x14ac:dyDescent="0.2">
      <c r="A20" s="9" t="s">
        <v>0</v>
      </c>
      <c r="B20" s="35" t="s">
        <v>15</v>
      </c>
      <c r="C20" s="22">
        <f>SUM(C21:C25)</f>
        <v>840</v>
      </c>
      <c r="D20" s="26" t="s">
        <v>88</v>
      </c>
      <c r="E20" s="22">
        <v>622.79999999999995</v>
      </c>
    </row>
    <row r="21" spans="1:5" ht="15.75" x14ac:dyDescent="0.2">
      <c r="A21" s="8" t="s">
        <v>54</v>
      </c>
      <c r="B21" s="43" t="s">
        <v>12</v>
      </c>
      <c r="C21" s="24">
        <v>400</v>
      </c>
      <c r="D21" s="26" t="s">
        <v>88</v>
      </c>
      <c r="E21" s="24"/>
    </row>
    <row r="22" spans="1:5" ht="15.75" x14ac:dyDescent="0.2">
      <c r="A22" s="8" t="s">
        <v>55</v>
      </c>
      <c r="B22" s="43" t="s">
        <v>13</v>
      </c>
      <c r="C22" s="24">
        <v>300</v>
      </c>
      <c r="D22" s="26" t="s">
        <v>88</v>
      </c>
      <c r="E22" s="24"/>
    </row>
    <row r="23" spans="1:5" ht="15.75" x14ac:dyDescent="0.2">
      <c r="A23" s="8" t="s">
        <v>56</v>
      </c>
      <c r="B23" s="43" t="s">
        <v>14</v>
      </c>
      <c r="C23" s="24">
        <v>100</v>
      </c>
      <c r="D23" s="26" t="s">
        <v>88</v>
      </c>
      <c r="E23" s="24"/>
    </row>
    <row r="24" spans="1:5" ht="15.75" x14ac:dyDescent="0.2">
      <c r="A24" s="8" t="s">
        <v>57</v>
      </c>
      <c r="B24" s="42" t="s">
        <v>24</v>
      </c>
      <c r="C24" s="24">
        <v>40</v>
      </c>
      <c r="D24" s="26" t="s">
        <v>88</v>
      </c>
      <c r="E24" s="24"/>
    </row>
    <row r="25" spans="1:5" ht="15.75" x14ac:dyDescent="0.2">
      <c r="A25" s="8" t="s">
        <v>103</v>
      </c>
      <c r="B25" s="42" t="s">
        <v>38</v>
      </c>
      <c r="C25" s="24">
        <v>0</v>
      </c>
      <c r="D25" s="26" t="s">
        <v>88</v>
      </c>
      <c r="E25" s="24"/>
    </row>
    <row r="26" spans="1:5" ht="15.75" x14ac:dyDescent="0.2">
      <c r="A26" s="9" t="s">
        <v>1</v>
      </c>
      <c r="B26" s="35" t="s">
        <v>18</v>
      </c>
      <c r="C26" s="22">
        <f>SUM(C27:C35)</f>
        <v>1390</v>
      </c>
      <c r="D26" s="26"/>
      <c r="E26" s="22">
        <f>SUM(E27:E35)</f>
        <v>1390</v>
      </c>
    </row>
    <row r="27" spans="1:5" ht="15.75" x14ac:dyDescent="0.2">
      <c r="A27" s="8" t="s">
        <v>58</v>
      </c>
      <c r="B27" s="42" t="s">
        <v>96</v>
      </c>
      <c r="C27" s="24">
        <v>200</v>
      </c>
      <c r="D27" s="26" t="s">
        <v>89</v>
      </c>
      <c r="E27" s="24">
        <v>200</v>
      </c>
    </row>
    <row r="28" spans="1:5" ht="15.75" x14ac:dyDescent="0.2">
      <c r="A28" s="8" t="s">
        <v>59</v>
      </c>
      <c r="B28" s="43" t="s">
        <v>20</v>
      </c>
      <c r="C28" s="24">
        <v>200</v>
      </c>
      <c r="D28" s="26" t="s">
        <v>89</v>
      </c>
      <c r="E28" s="24">
        <v>200</v>
      </c>
    </row>
    <row r="29" spans="1:5" ht="15.75" x14ac:dyDescent="0.2">
      <c r="A29" s="8" t="s">
        <v>60</v>
      </c>
      <c r="B29" s="43" t="s">
        <v>97</v>
      </c>
      <c r="C29" s="24">
        <v>100</v>
      </c>
      <c r="D29" s="26" t="s">
        <v>89</v>
      </c>
      <c r="E29" s="24">
        <v>100</v>
      </c>
    </row>
    <row r="30" spans="1:5" ht="15.75" x14ac:dyDescent="0.2">
      <c r="A30" s="8" t="s">
        <v>61</v>
      </c>
      <c r="B30" s="43" t="s">
        <v>21</v>
      </c>
      <c r="C30" s="24">
        <v>70</v>
      </c>
      <c r="D30" s="26" t="s">
        <v>88</v>
      </c>
      <c r="E30" s="24">
        <v>70</v>
      </c>
    </row>
    <row r="31" spans="1:5" ht="15.75" x14ac:dyDescent="0.2">
      <c r="A31" s="8" t="s">
        <v>62</v>
      </c>
      <c r="B31" s="43" t="s">
        <v>25</v>
      </c>
      <c r="C31" s="24">
        <v>150</v>
      </c>
      <c r="D31" s="26" t="s">
        <v>88</v>
      </c>
      <c r="E31" s="24">
        <v>150</v>
      </c>
    </row>
    <row r="32" spans="1:5" ht="15.75" x14ac:dyDescent="0.2">
      <c r="A32" s="8" t="s">
        <v>63</v>
      </c>
      <c r="B32" s="43" t="s">
        <v>19</v>
      </c>
      <c r="C32" s="24">
        <v>250</v>
      </c>
      <c r="D32" s="26" t="s">
        <v>88</v>
      </c>
      <c r="E32" s="24">
        <v>250</v>
      </c>
    </row>
    <row r="33" spans="1:7" ht="15.75" x14ac:dyDescent="0.2">
      <c r="A33" s="8" t="s">
        <v>64</v>
      </c>
      <c r="B33" s="42" t="s">
        <v>22</v>
      </c>
      <c r="C33" s="24">
        <v>200</v>
      </c>
      <c r="D33" s="26" t="s">
        <v>88</v>
      </c>
      <c r="E33" s="24">
        <v>200</v>
      </c>
    </row>
    <row r="34" spans="1:7" ht="15" customHeight="1" x14ac:dyDescent="0.2">
      <c r="A34" s="8" t="s">
        <v>65</v>
      </c>
      <c r="B34" s="42" t="s">
        <v>23</v>
      </c>
      <c r="C34" s="24">
        <v>70</v>
      </c>
      <c r="D34" s="26" t="s">
        <v>87</v>
      </c>
      <c r="E34" s="24">
        <v>70</v>
      </c>
    </row>
    <row r="35" spans="1:7" ht="15.75" x14ac:dyDescent="0.2">
      <c r="A35" s="8" t="s">
        <v>66</v>
      </c>
      <c r="B35" s="42" t="s">
        <v>38</v>
      </c>
      <c r="C35" s="24">
        <v>150</v>
      </c>
      <c r="D35" s="26" t="s">
        <v>88</v>
      </c>
      <c r="E35" s="24">
        <v>150</v>
      </c>
    </row>
    <row r="36" spans="1:7" ht="15.75" x14ac:dyDescent="0.2">
      <c r="A36" s="13">
        <v>6</v>
      </c>
      <c r="B36" s="35" t="s">
        <v>98</v>
      </c>
      <c r="C36" s="22">
        <f>C37+C38+C39</f>
        <v>3538</v>
      </c>
      <c r="D36" s="26"/>
      <c r="E36" s="22">
        <v>3171</v>
      </c>
    </row>
    <row r="37" spans="1:7" ht="30" x14ac:dyDescent="0.2">
      <c r="A37" s="8" t="s">
        <v>67</v>
      </c>
      <c r="B37" s="42" t="s">
        <v>26</v>
      </c>
      <c r="C37" s="24">
        <v>3468</v>
      </c>
      <c r="D37" s="26" t="s">
        <v>88</v>
      </c>
      <c r="E37" s="24"/>
    </row>
    <row r="38" spans="1:7" ht="15.75" x14ac:dyDescent="0.2">
      <c r="A38" s="8" t="s">
        <v>68</v>
      </c>
      <c r="B38" s="42" t="s">
        <v>27</v>
      </c>
      <c r="C38" s="24">
        <v>30</v>
      </c>
      <c r="D38" s="26" t="s">
        <v>88</v>
      </c>
      <c r="E38" s="24"/>
    </row>
    <row r="39" spans="1:7" ht="15.75" x14ac:dyDescent="0.2">
      <c r="A39" s="8" t="s">
        <v>69</v>
      </c>
      <c r="B39" s="42" t="s">
        <v>99</v>
      </c>
      <c r="C39" s="24">
        <v>40</v>
      </c>
      <c r="D39" s="26" t="s">
        <v>88</v>
      </c>
      <c r="E39" s="24"/>
    </row>
    <row r="40" spans="1:7" ht="15.75" x14ac:dyDescent="0.2">
      <c r="A40" s="14">
        <v>7</v>
      </c>
      <c r="B40" s="35" t="s">
        <v>28</v>
      </c>
      <c r="C40" s="22">
        <f>SUM(C41:C43)</f>
        <v>150</v>
      </c>
      <c r="D40" s="26"/>
      <c r="E40" s="22">
        <v>87.2</v>
      </c>
    </row>
    <row r="41" spans="1:7" ht="15.75" x14ac:dyDescent="0.2">
      <c r="A41" s="8" t="s">
        <v>70</v>
      </c>
      <c r="B41" s="42" t="s">
        <v>29</v>
      </c>
      <c r="C41" s="24">
        <v>115</v>
      </c>
      <c r="D41" s="26" t="s">
        <v>88</v>
      </c>
      <c r="E41" s="24"/>
    </row>
    <row r="42" spans="1:7" ht="15.75" x14ac:dyDescent="0.2">
      <c r="A42" s="8" t="s">
        <v>71</v>
      </c>
      <c r="B42" s="42" t="s">
        <v>30</v>
      </c>
      <c r="C42" s="24">
        <v>25</v>
      </c>
      <c r="D42" s="26" t="s">
        <v>88</v>
      </c>
      <c r="E42" s="24"/>
    </row>
    <row r="43" spans="1:7" ht="15.75" x14ac:dyDescent="0.2">
      <c r="A43" s="8" t="s">
        <v>72</v>
      </c>
      <c r="B43" s="42" t="s">
        <v>2</v>
      </c>
      <c r="C43" s="24">
        <v>10</v>
      </c>
      <c r="D43" s="26" t="s">
        <v>88</v>
      </c>
      <c r="E43" s="24"/>
    </row>
    <row r="44" spans="1:7" ht="15.75" x14ac:dyDescent="0.2">
      <c r="A44" s="13">
        <v>8</v>
      </c>
      <c r="B44" s="35" t="s">
        <v>31</v>
      </c>
      <c r="C44" s="22">
        <f>SUM(C45:C53)</f>
        <v>1932.7</v>
      </c>
      <c r="D44" s="26"/>
      <c r="E44" s="22">
        <v>1194.9000000000001</v>
      </c>
      <c r="G44" s="112"/>
    </row>
    <row r="45" spans="1:7" ht="30" x14ac:dyDescent="0.2">
      <c r="A45" s="8" t="s">
        <v>75</v>
      </c>
      <c r="B45" s="42" t="s">
        <v>100</v>
      </c>
      <c r="C45" s="24">
        <v>1512.8</v>
      </c>
      <c r="D45" s="26" t="s">
        <v>88</v>
      </c>
      <c r="E45" s="24"/>
    </row>
    <row r="46" spans="1:7" ht="18" customHeight="1" x14ac:dyDescent="0.2">
      <c r="A46" s="8" t="s">
        <v>76</v>
      </c>
      <c r="B46" s="42" t="s">
        <v>35</v>
      </c>
      <c r="C46" s="24">
        <v>50</v>
      </c>
      <c r="D46" s="26" t="s">
        <v>88</v>
      </c>
      <c r="E46" s="24"/>
    </row>
    <row r="47" spans="1:7" ht="15.75" x14ac:dyDescent="0.2">
      <c r="A47" s="8" t="s">
        <v>77</v>
      </c>
      <c r="B47" s="42" t="s">
        <v>32</v>
      </c>
      <c r="C47" s="24">
        <v>40.200000000000003</v>
      </c>
      <c r="D47" s="26" t="s">
        <v>88</v>
      </c>
      <c r="E47" s="24"/>
    </row>
    <row r="48" spans="1:7" ht="15.75" x14ac:dyDescent="0.2">
      <c r="A48" s="8" t="s">
        <v>78</v>
      </c>
      <c r="B48" s="42" t="s">
        <v>101</v>
      </c>
      <c r="C48" s="24">
        <v>30</v>
      </c>
      <c r="D48" s="26" t="s">
        <v>88</v>
      </c>
      <c r="E48" s="24"/>
    </row>
    <row r="49" spans="1:5" ht="15.75" x14ac:dyDescent="0.2">
      <c r="A49" s="8" t="s">
        <v>79</v>
      </c>
      <c r="B49" s="42" t="s">
        <v>33</v>
      </c>
      <c r="C49" s="24">
        <v>8</v>
      </c>
      <c r="D49" s="26" t="s">
        <v>88</v>
      </c>
      <c r="E49" s="24"/>
    </row>
    <row r="50" spans="1:5" ht="18" customHeight="1" x14ac:dyDescent="0.2">
      <c r="A50" s="8" t="s">
        <v>80</v>
      </c>
      <c r="B50" s="42" t="s">
        <v>34</v>
      </c>
      <c r="C50" s="24">
        <v>15</v>
      </c>
      <c r="D50" s="26" t="s">
        <v>88</v>
      </c>
      <c r="E50" s="24"/>
    </row>
    <row r="51" spans="1:5" ht="18" customHeight="1" x14ac:dyDescent="0.2">
      <c r="A51" s="8" t="s">
        <v>81</v>
      </c>
      <c r="B51" s="42" t="s">
        <v>36</v>
      </c>
      <c r="C51" s="24">
        <v>35</v>
      </c>
      <c r="D51" s="26" t="s">
        <v>88</v>
      </c>
      <c r="E51" s="24"/>
    </row>
    <row r="52" spans="1:5" ht="15.75" x14ac:dyDescent="0.2">
      <c r="A52" s="8" t="s">
        <v>82</v>
      </c>
      <c r="B52" s="42" t="s">
        <v>102</v>
      </c>
      <c r="C52" s="24">
        <v>45</v>
      </c>
      <c r="D52" s="26" t="s">
        <v>86</v>
      </c>
      <c r="E52" s="24"/>
    </row>
    <row r="53" spans="1:5" ht="16.5" thickBot="1" x14ac:dyDescent="0.25">
      <c r="A53" s="36" t="s">
        <v>83</v>
      </c>
      <c r="B53" s="44" t="s">
        <v>38</v>
      </c>
      <c r="C53" s="37">
        <v>196.7</v>
      </c>
      <c r="D53" s="38" t="s">
        <v>88</v>
      </c>
      <c r="E53" s="37"/>
    </row>
    <row r="54" spans="1:5" ht="16.5" thickBot="1" x14ac:dyDescent="0.25">
      <c r="A54" s="58"/>
      <c r="B54" s="59" t="s">
        <v>128</v>
      </c>
      <c r="C54" s="53">
        <f>C6+C7+C14+C20+C26+C36+C40+C44</f>
        <v>10273.700000000001</v>
      </c>
      <c r="D54" s="57"/>
      <c r="E54" s="53">
        <f>E6+E7+E14+E20+E26+E36+E40+E44</f>
        <v>8888.9</v>
      </c>
    </row>
    <row r="55" spans="1:5" ht="19.5" customHeight="1" x14ac:dyDescent="0.2">
      <c r="A55" s="39" t="s">
        <v>73</v>
      </c>
      <c r="B55" s="40" t="s">
        <v>39</v>
      </c>
      <c r="C55" s="74"/>
      <c r="D55" s="65"/>
      <c r="E55" s="66"/>
    </row>
    <row r="56" spans="1:5" ht="15.75" x14ac:dyDescent="0.2">
      <c r="A56" s="15">
        <v>1</v>
      </c>
      <c r="B56" s="42" t="s">
        <v>74</v>
      </c>
      <c r="C56" s="75">
        <v>140.80000000000001</v>
      </c>
      <c r="D56" s="64" t="s">
        <v>87</v>
      </c>
      <c r="E56" s="67">
        <v>148</v>
      </c>
    </row>
    <row r="57" spans="1:5" ht="30" x14ac:dyDescent="0.2">
      <c r="A57" s="15">
        <v>2</v>
      </c>
      <c r="B57" s="42" t="s">
        <v>84</v>
      </c>
      <c r="C57" s="75">
        <v>60</v>
      </c>
      <c r="D57" s="64" t="s">
        <v>108</v>
      </c>
      <c r="E57" s="67">
        <v>60</v>
      </c>
    </row>
    <row r="58" spans="1:5" ht="30" x14ac:dyDescent="0.2">
      <c r="A58" s="15">
        <v>3</v>
      </c>
      <c r="B58" s="42" t="s">
        <v>107</v>
      </c>
      <c r="C58" s="75">
        <v>850</v>
      </c>
      <c r="D58" s="64" t="s">
        <v>88</v>
      </c>
      <c r="E58" s="67">
        <v>950</v>
      </c>
    </row>
    <row r="59" spans="1:5" ht="16.5" thickBot="1" x14ac:dyDescent="0.25">
      <c r="A59" s="68">
        <v>4</v>
      </c>
      <c r="B59" s="73" t="s">
        <v>37</v>
      </c>
      <c r="C59" s="76">
        <v>50</v>
      </c>
      <c r="D59" s="69" t="s">
        <v>90</v>
      </c>
      <c r="E59" s="70">
        <v>50</v>
      </c>
    </row>
    <row r="60" spans="1:5" ht="16.5" thickBot="1" x14ac:dyDescent="0.25">
      <c r="A60" s="60"/>
      <c r="B60" s="61" t="s">
        <v>129</v>
      </c>
      <c r="C60" s="62">
        <f>SUM(C56:C59)</f>
        <v>1100.8</v>
      </c>
      <c r="D60" s="63"/>
      <c r="E60" s="62">
        <f>SUM(E56:E59)</f>
        <v>1208</v>
      </c>
    </row>
    <row r="61" spans="1:5" ht="16.5" thickBot="1" x14ac:dyDescent="0.25">
      <c r="A61" s="78"/>
      <c r="B61" s="46" t="s">
        <v>146</v>
      </c>
      <c r="C61" s="108">
        <v>500</v>
      </c>
      <c r="D61" s="109"/>
      <c r="E61" s="31">
        <v>1200</v>
      </c>
    </row>
    <row r="62" spans="1:5" ht="16.5" thickBot="1" x14ac:dyDescent="0.25">
      <c r="A62" s="71"/>
      <c r="B62" s="72" t="s">
        <v>130</v>
      </c>
      <c r="C62" s="110">
        <f>C54+C60+C61</f>
        <v>11874.5</v>
      </c>
      <c r="D62" s="111"/>
      <c r="E62" s="110">
        <f>E54+E60+E61</f>
        <v>11296.9</v>
      </c>
    </row>
    <row r="63" spans="1:5" ht="15.75" x14ac:dyDescent="0.2">
      <c r="A63" s="122"/>
      <c r="B63" s="122"/>
      <c r="C63" s="4"/>
      <c r="D63" s="1"/>
    </row>
    <row r="64" spans="1:5" ht="15.75" x14ac:dyDescent="0.2">
      <c r="A64" s="122"/>
      <c r="B64" s="122"/>
      <c r="C64" s="4"/>
      <c r="D64" s="1"/>
    </row>
    <row r="65" spans="1:4" x14ac:dyDescent="0.2">
      <c r="A65" s="10"/>
      <c r="B65" s="10"/>
      <c r="C65" s="11"/>
      <c r="D65" s="12"/>
    </row>
    <row r="66" spans="1:4" x14ac:dyDescent="0.2">
      <c r="A66" s="10"/>
      <c r="B66" s="10"/>
      <c r="C66" s="11"/>
      <c r="D66" s="12"/>
    </row>
  </sheetData>
  <mergeCells count="5">
    <mergeCell ref="A63:B63"/>
    <mergeCell ref="A64:B64"/>
    <mergeCell ref="A1:D1"/>
    <mergeCell ref="A2:D2"/>
    <mergeCell ref="A3:E3"/>
  </mergeCells>
  <pageMargins left="0.78740157480314965" right="0.39370078740157483" top="0.39370078740157483" bottom="0.39370078740157483" header="0.31496062992125984" footer="0.19685039370078741"/>
  <pageSetup paperSize="9" scale="70" fitToWidth="0" orientation="portrait" verticalDpi="300" r:id="rId1"/>
  <headerFooter alignWithMargins="0">
    <oddHeader>&amp;R&amp;P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СМЕТА</vt:lpstr>
      <vt:lpstr>ОБОСНОВАНИЕ </vt:lpstr>
      <vt:lpstr>'ОБОСНОВАНИЕ '!Заголовки_для_печати</vt:lpstr>
      <vt:lpstr>'ОБОСНОВАНИЕ '!Область_печати</vt:lpstr>
      <vt:lpstr>СМЕТА!Область_печати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home</cp:lastModifiedBy>
  <cp:lastPrinted>2019-04-05T19:53:16Z</cp:lastPrinted>
  <dcterms:created xsi:type="dcterms:W3CDTF">2018-04-01T16:03:11Z</dcterms:created>
  <dcterms:modified xsi:type="dcterms:W3CDTF">2019-04-08T17:16:45Z</dcterms:modified>
</cp:coreProperties>
</file>